
<file path=[Content_Types].xml><?xml version="1.0" encoding="utf-8"?>
<Types xmlns="http://schemas.openxmlformats.org/package/2006/content-types">
  <Default Extension="rels" ContentType="application/vnd.openxmlformats-package.relationships+xml"/>
  <Default Extension="xml" ContentType="application/xml"/>
  <Default Extension="data" ContentType="application/vnd.openxmlformats-officedocument.model+data"/>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infrawarePen.xml" ContentType="application/inkml+xml"/>
  <Override PartName="/docProps/app.xml" ContentType="application/vnd.openxmlformats-officedocument.extended-properties+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docProps/core.xml" ContentType="application/vnd.openxmlformats-package.core-properties+xml"/>
</Types>
</file>

<file path=_rels/.rels><?xml version="1.0" encoding="UTF-8"?>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Polaris Office Sheet" lastEdited="7" lowestEdited="7" rupBuild="10.115.228.56385"/>
  <workbookPr/>
  <bookViews>
    <workbookView xWindow="360" yWindow="30" windowWidth="25755" windowHeight="11595" tabRatio="540" activeTab="0"/>
  </bookViews>
  <sheets>
    <sheet name="レディース" sheetId="1" r:id="rId1"/>
    <sheet name="レディース２００歳" sheetId="8" r:id="rId2"/>
    <sheet name="シルバー" sheetId="2" r:id="rId3"/>
    <sheet name="ビギナー・ゴールド" sheetId="3" r:id="rId4"/>
    <sheet name="スポレク" sheetId="4" r:id="rId5"/>
  </sheets>
  <definedNames>
    <definedName name="_xlnm.Print_Area" localSheetId="2">シルバー!$A$1:$AO$59</definedName>
    <definedName name="_xlnm.Print_Area" localSheetId="0">レディース!$A$1:$AJ$27</definedName>
  </definedNames>
  <calcPr calcId="152511"/>
</workbook>
</file>

<file path=xl/sharedStrings.xml><?xml version="1.0" encoding="utf-8"?>
<sst xmlns="http://schemas.openxmlformats.org/spreadsheetml/2006/main" count="72" uniqueCount="72">
  <si>
    <t>勝
数</t>
  </si>
  <si>
    <t>負
数</t>
  </si>
  <si>
    <t>得</t>
  </si>
  <si>
    <t>失</t>
  </si>
  <si>
    <t>得点</t>
  </si>
  <si>
    <t>失点</t>
  </si>
  <si>
    <t>ポイント
率</t>
  </si>
  <si>
    <t>順位</t>
  </si>
  <si>
    <t>セット</t>
  </si>
  <si>
    <t>セット率</t>
  </si>
  <si>
    <t>審判</t>
  </si>
  <si>
    <t>対</t>
  </si>
  <si>
    <t>第２試合</t>
  </si>
  <si>
    <t>第３試合</t>
  </si>
  <si>
    <t>第４試合</t>
  </si>
  <si>
    <t>第５試合</t>
  </si>
  <si>
    <t>第６試合</t>
  </si>
  <si>
    <t>第１試合</t>
  </si>
  <si>
    <t>第２試合両チーム</t>
  </si>
  <si>
    <t>第１試合両チーム</t>
  </si>
  <si>
    <t>アンビシャス</t>
  </si>
  <si>
    <t>ドロップス</t>
  </si>
  <si>
    <t>ソフトバレーボール・フェスティバル全国大会予選会兼オープン大会</t>
  </si>
  <si>
    <t>Ｂコート</t>
  </si>
  <si>
    <t>ＺＥＡＬ</t>
  </si>
  <si>
    <t>Ａコート</t>
  </si>
  <si>
    <t>-</t>
  </si>
  <si>
    <t>Aコート　試合順</t>
  </si>
  <si>
    <t>第１試合</t>
  </si>
  <si>
    <t>ａｍｕｌｅｔｓ</t>
  </si>
  <si>
    <t>－</t>
  </si>
  <si>
    <t>第６試合</t>
  </si>
  <si>
    <t>第７試合</t>
  </si>
  <si>
    <t>２０２６年度　東京都ソフトバレーボール連盟</t>
  </si>
  <si>
    <t>ＣｅＬＬ</t>
  </si>
  <si>
    <t>JUST　DO　IT．</t>
  </si>
  <si>
    <t>市のみやーず</t>
  </si>
  <si>
    <t>町田イースト</t>
  </si>
  <si>
    <t>Ｓｏｕｔｈ</t>
  </si>
  <si>
    <t>Ｚｅｂｒａ</t>
  </si>
  <si>
    <t>ｇａｇｇｌｅｓ</t>
  </si>
  <si>
    <t>Ｆｅｌｉｃｅ</t>
  </si>
  <si>
    <t>Ｃコート</t>
  </si>
  <si>
    <t>Ｄコート</t>
  </si>
  <si>
    <t>レディースの部（全国予選）</t>
  </si>
  <si>
    <t>ビギナー・ゴールドの部（オープン）</t>
  </si>
  <si>
    <t>Ｄコート　試合順</t>
  </si>
  <si>
    <t>レディース２００歳の部</t>
  </si>
  <si>
    <t>Ｂコート　試合順</t>
  </si>
  <si>
    <t>Ａｍｂｉｔｉｏｕｓ Ｌ２００</t>
  </si>
  <si>
    <t>シルバーの部（全国予選）</t>
  </si>
  <si>
    <t>シルバーの部（オープン）</t>
  </si>
  <si>
    <t>Buddies</t>
  </si>
  <si>
    <t>Dragonfly</t>
  </si>
  <si>
    <t>１回戦</t>
  </si>
  <si>
    <t>２回戦</t>
  </si>
  <si>
    <t>第８試合</t>
  </si>
  <si>
    <t>A・Ｂコート</t>
  </si>
  <si>
    <t>ZEAL</t>
  </si>
  <si>
    <t>スポレクの部（全国予選）</t>
  </si>
  <si>
    <t>得
点</t>
  </si>
  <si>
    <t>失
点</t>
  </si>
  <si>
    <t>順
位</t>
  </si>
  <si>
    <t>１位</t>
  </si>
  <si>
    <t>２位</t>
  </si>
  <si>
    <t>３位</t>
  </si>
  <si>
    <t>４位</t>
  </si>
  <si>
    <t>５位</t>
  </si>
  <si>
    <t>６位</t>
  </si>
  <si>
    <t>●</t>
  </si>
  <si>
    <t>〇</t>
  </si>
  <si>
    <t>●</t>
  </si>
</sst>
</file>

<file path=xl/styles.xml><?xml version="1.0" encoding="utf-8"?>
<styleSheet xmlns="http://schemas.openxmlformats.org/spreadsheetml/2006/main">
  <numFmts count="1">
    <numFmt numFmtId="176" formatCode="0.00_ "/>
  </numFmts>
  <fonts count="36">
    <font>
      <sz val="11.0"/>
      <name val="ＭＳ Ｐゴシック"/>
      <scheme val="minor"/>
      <color theme="1"/>
    </font>
    <font>
      <b/>
      <sz val="12.0"/>
      <name val="ＭＳ Ｐゴシック"/>
      <scheme val="major"/>
      <color rgb="FF000000"/>
    </font>
    <font>
      <sz val="11.0"/>
      <name val="ＭＳ Ｐゴシック"/>
      <scheme val="major"/>
      <color rgb="FF000000"/>
    </font>
    <font>
      <b/>
      <sz val="10.0"/>
      <name val="ＭＳ Ｐゴシック"/>
      <scheme val="major"/>
      <color rgb="FF000000"/>
    </font>
    <font>
      <sz val="10.0"/>
      <name val="ＭＳ Ｐゴシック"/>
      <scheme val="major"/>
      <color rgb="FF000000"/>
    </font>
    <font>
      <sz val="6.0"/>
      <name val="ＭＳ Ｐゴシック"/>
      <scheme val="major"/>
      <color rgb="FF000000"/>
    </font>
    <font>
      <b/>
      <sz val="16.0"/>
      <name val="ＭＳ Ｐゴシック"/>
      <color rgb="FF000000"/>
    </font>
    <font>
      <sz val="6.0"/>
      <name val="ＭＳ Ｐゴシック"/>
      <color rgb="FF000000"/>
    </font>
    <font>
      <b/>
      <sz val="22.0"/>
      <name val="ＭＳ Ｐゴシック"/>
      <color rgb="FF000000"/>
    </font>
    <font>
      <sz val="10.0"/>
      <name val="ＭＳ Ｐゴシック"/>
      <color rgb="FF000000"/>
    </font>
    <font>
      <sz val="11.0"/>
      <name val="ＭＳ Ｐゴシック"/>
      <color rgb="FF000000"/>
    </font>
    <font>
      <b/>
      <sz val="10.0"/>
      <name val="ＭＳ Ｐゴシック"/>
      <color rgb="FF000000"/>
    </font>
    <font>
      <b/>
      <sz val="11.0"/>
      <name val="ＭＳ Ｐゴシック"/>
      <color rgb="FF000000"/>
    </font>
    <font>
      <u/>
      <sz val="11.0"/>
      <name val="ＭＳ Ｐゴシック"/>
      <scheme val="minor"/>
      <color theme="10"/>
    </font>
    <font>
      <u/>
      <sz val="11.0"/>
      <name val="ＭＳ Ｐゴシック"/>
      <scheme val="minor"/>
      <color theme="11"/>
    </font>
    <font>
      <b/>
      <sz val="12.0"/>
      <name val="ＭＳ Ｐゴシック"/>
      <color rgb="FF000000"/>
    </font>
    <font>
      <sz val="10.0"/>
      <name val="ＭＳ Ｐ明朝"/>
      <color rgb="FF000000"/>
    </font>
    <font>
      <sz val="11.0"/>
      <name val="ＭＳ Ｐ明朝"/>
      <color rgb="FF000000"/>
    </font>
    <font>
      <sz val="12.0"/>
      <name val="ＭＳ Ｐゴシック"/>
      <color rgb="FF000000"/>
    </font>
    <font>
      <sz val="1.0"/>
      <name val="ＭＳ Ｐゴシック"/>
      <color rgb="FF000000"/>
    </font>
    <font>
      <sz val="11.0"/>
      <name val="ＭＳ Ｐゴシック"/>
      <scheme val="minor"/>
      <color rgb="FFFF0000"/>
    </font>
    <font>
      <sz val="18.0"/>
      <name val="ＭＳ Ｐゴシック"/>
      <scheme val="minor"/>
      <color theme="3"/>
    </font>
    <font>
      <b/>
      <sz val="15.0"/>
      <name val="ＭＳ Ｐゴシック"/>
      <scheme val="minor"/>
      <color theme="3"/>
    </font>
    <font>
      <b/>
      <sz val="13.0"/>
      <name val="ＭＳ Ｐゴシック"/>
      <scheme val="minor"/>
      <color theme="3"/>
    </font>
    <font>
      <b/>
      <sz val="11.0"/>
      <name val="ＭＳ Ｐゴシック"/>
      <scheme val="minor"/>
      <color theme="3"/>
    </font>
    <font>
      <sz val="11.0"/>
      <name val="ＭＳ Ｐゴシック"/>
      <scheme val="minor"/>
      <color rgb="FF3F3F76"/>
    </font>
    <font>
      <b/>
      <sz val="11.0"/>
      <name val="ＭＳ Ｐゴシック"/>
      <scheme val="minor"/>
      <color rgb="FF3F3F3F"/>
    </font>
    <font>
      <b/>
      <sz val="11.0"/>
      <name val="ＭＳ Ｐゴシック"/>
      <scheme val="minor"/>
      <color rgb="FFFA7D00"/>
    </font>
    <font>
      <b/>
      <sz val="11.0"/>
      <name val="ＭＳ Ｐゴシック"/>
      <scheme val="minor"/>
      <color rgb="FFFFFFFF"/>
    </font>
    <font>
      <sz val="11.0"/>
      <name val="ＭＳ Ｐゴシック"/>
      <scheme val="minor"/>
      <color rgb="FFFA7D00"/>
    </font>
    <font>
      <b/>
      <sz val="11.0"/>
      <name val="ＭＳ Ｐゴシック"/>
      <scheme val="minor"/>
      <color theme="1"/>
    </font>
    <font>
      <sz val="11.0"/>
      <name val="ＭＳ Ｐゴシック"/>
      <scheme val="minor"/>
      <color rgb="FF006100"/>
    </font>
    <font>
      <sz val="11.0"/>
      <name val="ＭＳ Ｐゴシック"/>
      <scheme val="minor"/>
      <color rgb="FF9C0006"/>
    </font>
    <font>
      <sz val="11.0"/>
      <name val="ＭＳ Ｐゴシック"/>
      <scheme val="minor"/>
      <color rgb="FF9C6500"/>
    </font>
    <font>
      <sz val="11.0"/>
      <name val="ＭＳ Ｐゴシック"/>
      <scheme val="minor"/>
      <color theme="0"/>
    </font>
    <font>
      <i/>
      <sz val="11.0"/>
      <name val="ＭＳ Ｐゴシック"/>
      <scheme val="minor"/>
      <color rgb="FF7F7F7F"/>
    </font>
  </fonts>
  <fills count="33">
    <fill>
      <patternFill patternType="none"/>
    </fill>
    <fill>
      <patternFill patternType="gray125">
        <fgColor rgb="FF000000"/>
        <bgColor rgb="FFFFFFFF"/>
      </patternFill>
    </fill>
    <fill>
      <patternFill patternType="solid">
        <fgColor rgb="FFFFFFCC"/>
        <bgColor rgb="FF000000"/>
      </patternFill>
    </fill>
    <fill>
      <patternFill patternType="solid">
        <fgColor rgb="FFFFCC99"/>
        <bgColor rgb="FF000000"/>
      </patternFill>
    </fill>
    <fill>
      <patternFill patternType="solid">
        <fgColor rgb="FFF2F2F2"/>
        <bgColor rgb="FF000000"/>
      </patternFill>
    </fill>
    <fill>
      <patternFill patternType="solid">
        <fgColor rgb="FFA5A5A5"/>
        <bgColor rgb="FF000000"/>
      </patternFill>
    </fill>
    <fill>
      <patternFill patternType="solid">
        <fgColor rgb="FFC6EFCE"/>
        <bgColor rgb="FF000000"/>
      </patternFill>
    </fill>
    <fill>
      <patternFill patternType="solid">
        <fgColor rgb="FFFFC7CE"/>
        <bgColor rgb="FF000000"/>
      </patternFill>
    </fill>
    <fill>
      <patternFill patternType="solid">
        <fgColor rgb="FFFFEB9C"/>
        <bgColor rgb="FF000000"/>
      </patternFill>
    </fill>
    <fill>
      <patternFill patternType="solid">
        <fgColor theme="4"/>
        <bgColor rgb="FF000000"/>
      </patternFill>
    </fill>
    <fill>
      <patternFill patternType="solid">
        <fgColor theme="4" tint="0.799980"/>
        <bgColor rgb="FF000000"/>
      </patternFill>
    </fill>
    <fill>
      <patternFill patternType="solid">
        <fgColor theme="4" tint="0.599990"/>
        <bgColor rgb="FF000000"/>
      </patternFill>
    </fill>
    <fill>
      <patternFill patternType="solid">
        <fgColor theme="4" tint="0.399980"/>
        <bgColor rgb="FF000000"/>
      </patternFill>
    </fill>
    <fill>
      <patternFill patternType="solid">
        <fgColor theme="5"/>
        <bgColor rgb="FF000000"/>
      </patternFill>
    </fill>
    <fill>
      <patternFill patternType="solid">
        <fgColor theme="5" tint="0.799980"/>
        <bgColor rgb="FF000000"/>
      </patternFill>
    </fill>
    <fill>
      <patternFill patternType="solid">
        <fgColor theme="5" tint="0.599990"/>
        <bgColor rgb="FF000000"/>
      </patternFill>
    </fill>
    <fill>
      <patternFill patternType="solid">
        <fgColor theme="5" tint="0.399980"/>
        <bgColor rgb="FF000000"/>
      </patternFill>
    </fill>
    <fill>
      <patternFill patternType="solid">
        <fgColor theme="6"/>
        <bgColor rgb="FF000000"/>
      </patternFill>
    </fill>
    <fill>
      <patternFill patternType="solid">
        <fgColor theme="6" tint="0.799980"/>
        <bgColor rgb="FF000000"/>
      </patternFill>
    </fill>
    <fill>
      <patternFill patternType="solid">
        <fgColor theme="6" tint="0.599990"/>
        <bgColor rgb="FF000000"/>
      </patternFill>
    </fill>
    <fill>
      <patternFill patternType="solid">
        <fgColor theme="6" tint="0.399980"/>
        <bgColor rgb="FF000000"/>
      </patternFill>
    </fill>
    <fill>
      <patternFill patternType="solid">
        <fgColor theme="7"/>
        <bgColor rgb="FF000000"/>
      </patternFill>
    </fill>
    <fill>
      <patternFill patternType="solid">
        <fgColor theme="7" tint="0.799980"/>
        <bgColor rgb="FF000000"/>
      </patternFill>
    </fill>
    <fill>
      <patternFill patternType="solid">
        <fgColor theme="7" tint="0.599990"/>
        <bgColor rgb="FF000000"/>
      </patternFill>
    </fill>
    <fill>
      <patternFill patternType="solid">
        <fgColor theme="7" tint="0.399980"/>
        <bgColor rgb="FF000000"/>
      </patternFill>
    </fill>
    <fill>
      <patternFill patternType="solid">
        <fgColor theme="8"/>
        <bgColor rgb="FF000000"/>
      </patternFill>
    </fill>
    <fill>
      <patternFill patternType="solid">
        <fgColor theme="8" tint="0.799980"/>
        <bgColor rgb="FF000000"/>
      </patternFill>
    </fill>
    <fill>
      <patternFill patternType="solid">
        <fgColor theme="8" tint="0.599990"/>
        <bgColor rgb="FF000000"/>
      </patternFill>
    </fill>
    <fill>
      <patternFill patternType="solid">
        <fgColor theme="8" tint="0.399980"/>
        <bgColor rgb="FF000000"/>
      </patternFill>
    </fill>
    <fill>
      <patternFill patternType="solid">
        <fgColor theme="9"/>
        <bgColor rgb="FF000000"/>
      </patternFill>
    </fill>
    <fill>
      <patternFill patternType="solid">
        <fgColor theme="9" tint="0.799980"/>
        <bgColor rgb="FF000000"/>
      </patternFill>
    </fill>
    <fill>
      <patternFill patternType="solid">
        <fgColor theme="9" tint="0.599990"/>
        <bgColor rgb="FF000000"/>
      </patternFill>
    </fill>
    <fill>
      <patternFill patternType="solid">
        <fgColor theme="9" tint="0.399980"/>
        <bgColor rgb="FF000000"/>
      </patternFill>
    </fill>
  </fills>
  <borders count="95">
    <border>
      <left/>
      <right/>
      <top/>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right/>
      <top style="medium">
        <color rgb="FF000000"/>
      </top>
      <bottom style="thin">
        <color rgb="FF000000"/>
      </bottom>
    </border>
    <border>
      <left/>
      <right/>
      <top style="medium">
        <color rgb="FF000000"/>
      </top>
      <bottom style="thin">
        <color rgb="FF000000"/>
      </bottom>
    </border>
    <border>
      <left/>
      <right style="medium">
        <color rgb="FF000000"/>
      </right>
      <top style="medium">
        <color rgb="FF000000"/>
      </top>
      <bottom style="thin">
        <color rgb="FF000000"/>
      </bottom>
    </border>
    <border>
      <left style="medium">
        <color rgb="FF000000"/>
      </left>
      <right style="thin">
        <color rgb="FF000000"/>
      </right>
      <top style="medium">
        <color rgb="FF000000"/>
      </top>
      <bottom/>
    </border>
    <border>
      <left style="thin">
        <color rgb="FF000000"/>
      </left>
      <right style="thin">
        <color rgb="FF000000"/>
      </right>
      <top style="medium">
        <color rgb="FF000000"/>
      </top>
      <bottom/>
    </border>
    <border>
      <left style="thin">
        <color rgb="FF000000"/>
      </left>
      <right/>
      <top style="medium">
        <color rgb="FF000000"/>
      </top>
      <bottom/>
    </border>
    <border>
      <left/>
      <right style="thin">
        <color rgb="FF000000"/>
      </right>
      <top style="medium">
        <color rgb="FF000000"/>
      </top>
      <bottom/>
    </border>
    <border>
      <left style="thin">
        <color rgb="FF000000"/>
      </left>
      <right style="medium">
        <color rgb="FF000000"/>
      </right>
      <top style="medium">
        <color rgb="FF000000"/>
      </top>
      <bottom/>
    </border>
    <border>
      <left style="medium">
        <color rgb="FF000000"/>
      </left>
      <right/>
      <top/>
      <bottom/>
    </border>
    <border>
      <left/>
      <right style="medium">
        <color rgb="FF000000"/>
      </right>
      <top/>
      <bottom/>
    </border>
    <border>
      <left style="medium">
        <color rgb="FF000000"/>
      </left>
      <right/>
      <top style="thin">
        <color rgb="FF000000"/>
      </top>
      <bottom/>
    </border>
    <border>
      <left/>
      <right/>
      <top style="thin">
        <color rgb="FF000000"/>
      </top>
      <bottom/>
    </border>
    <border>
      <left/>
      <right style="medium">
        <color rgb="FF000000"/>
      </right>
      <top style="thin">
        <color rgb="FF000000"/>
      </top>
      <bottom/>
    </border>
    <border>
      <left style="medium">
        <color rgb="FF000000"/>
      </left>
      <right style="thin">
        <color rgb="FF000000"/>
      </right>
      <top/>
      <bottom/>
    </border>
    <border>
      <left style="thin">
        <color rgb="FF000000"/>
      </left>
      <right style="thin">
        <color rgb="FF000000"/>
      </right>
      <top/>
      <bottom/>
    </border>
    <border>
      <left style="thin">
        <color rgb="FF000000"/>
      </left>
      <right/>
      <top/>
      <bottom/>
    </border>
    <border>
      <left/>
      <right style="thin">
        <color rgb="FF000000"/>
      </right>
      <top/>
      <bottom/>
    </border>
    <border>
      <left style="thin">
        <color rgb="FF000000"/>
      </left>
      <right style="medium">
        <color rgb="FF000000"/>
      </right>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medium">
        <color rgb="FF000000"/>
      </left>
      <right style="thin">
        <color rgb="FF000000"/>
      </right>
      <top/>
      <bottom style="medium">
        <color rgb="FF000000"/>
      </bottom>
    </border>
    <border>
      <left style="thin">
        <color rgb="FF000000"/>
      </left>
      <right style="thin">
        <color rgb="FF000000"/>
      </right>
      <top/>
      <bottom style="medium">
        <color rgb="FF000000"/>
      </bottom>
    </border>
    <border>
      <left style="thin">
        <color rgb="FF000000"/>
      </left>
      <right/>
      <top/>
      <bottom style="medium">
        <color rgb="FF000000"/>
      </bottom>
    </border>
    <border>
      <left/>
      <right style="thin">
        <color rgb="FF000000"/>
      </right>
      <top/>
      <bottom style="medium">
        <color rgb="FF000000"/>
      </bottom>
    </border>
    <border diagonalDown="1">
      <left style="medium">
        <color rgb="FF000000"/>
      </left>
      <right/>
      <top style="medium">
        <color rgb="FF000000"/>
      </top>
      <bottom/>
      <diagonal style="thin">
        <color rgb="FF000000"/>
      </diagonal>
    </border>
    <border diagonalDown="1">
      <left/>
      <right/>
      <top style="medium">
        <color rgb="FF000000"/>
      </top>
      <bottom/>
      <diagonal style="thin">
        <color rgb="FF000000"/>
      </diagonal>
    </border>
    <border diagonalDown="1">
      <left/>
      <right style="thin">
        <color rgb="FF000000"/>
      </right>
      <top style="medium">
        <color rgb="FF000000"/>
      </top>
      <bottom/>
      <diagonal style="thin">
        <color rgb="FF000000"/>
      </diagonal>
    </border>
    <border diagonalDown="1">
      <left style="medium">
        <color rgb="FF000000"/>
      </left>
      <right/>
      <top/>
      <bottom/>
      <diagonal style="thin">
        <color rgb="FF000000"/>
      </diagonal>
    </border>
    <border diagonalDown="1">
      <left/>
      <right/>
      <top/>
      <bottom/>
      <diagonal style="thin">
        <color rgb="FF000000"/>
      </diagonal>
    </border>
    <border diagonalDown="1">
      <left/>
      <right style="thin">
        <color rgb="FF000000"/>
      </right>
      <top/>
      <bottom/>
      <diagonal style="thin">
        <color rgb="FF000000"/>
      </diagonal>
    </border>
    <border diagonalDown="1">
      <left style="medium">
        <color rgb="FF000000"/>
      </left>
      <right/>
      <top/>
      <bottom style="medium">
        <color rgb="FF000000"/>
      </bottom>
      <diagonal style="thin">
        <color rgb="FF000000"/>
      </diagonal>
    </border>
    <border diagonalDown="1">
      <left/>
      <right/>
      <top/>
      <bottom style="medium">
        <color rgb="FF000000"/>
      </bottom>
      <diagonal style="thin">
        <color rgb="FF000000"/>
      </diagonal>
    </border>
    <border diagonalDown="1">
      <left/>
      <right style="thin">
        <color rgb="FF000000"/>
      </right>
      <top/>
      <bottom style="medium">
        <color rgb="FF000000"/>
      </bottom>
      <diagonal style="thin">
        <color rgb="FF000000"/>
      </diagonal>
    </border>
    <border diagonalDown="1">
      <left style="thin">
        <color rgb="FF000000"/>
      </left>
      <right/>
      <top style="medium">
        <color rgb="FF000000"/>
      </top>
      <bottom/>
      <diagonal style="thin">
        <color rgb="FF000000"/>
      </diagonal>
    </border>
    <border diagonalDown="1">
      <left style="thin">
        <color rgb="FF000000"/>
      </left>
      <right/>
      <top/>
      <bottom/>
      <diagonal style="thin">
        <color rgb="FF000000"/>
      </diagonal>
    </border>
    <border diagonalDown="1">
      <left style="thin">
        <color rgb="FF000000"/>
      </left>
      <right/>
      <top/>
      <bottom style="medium">
        <color rgb="FF000000"/>
      </bottom>
      <diagonal style="thin">
        <color rgb="FF000000"/>
      </diagonal>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top style="thin">
        <color rgb="FF000000"/>
      </top>
      <bottom style="medium">
        <color rgb="FF000000"/>
      </bottom>
    </border>
    <border>
      <left style="thin">
        <color rgb="FF000000"/>
      </left>
      <right style="medium">
        <color rgb="FF000000"/>
      </right>
      <top/>
      <bottom style="medium">
        <color rgb="FF000000"/>
      </bottom>
    </border>
    <border>
      <left style="medium">
        <color rgb="FF000000"/>
      </left>
      <right/>
      <top style="thin">
        <color rgb="FF000000"/>
      </top>
      <bottom style="thin">
        <color rgb="FF000000"/>
      </bottom>
    </border>
    <border>
      <left/>
      <right/>
      <top style="thin">
        <color rgb="FF000000"/>
      </top>
      <bottom style="thin">
        <color rgb="FF000000"/>
      </bottom>
    </border>
    <border>
      <left/>
      <right style="medium">
        <color rgb="FF000000"/>
      </right>
      <top style="thin">
        <color rgb="FF000000"/>
      </top>
      <bottom style="thin">
        <color rgb="FF000000"/>
      </bottom>
    </border>
    <border>
      <left style="medium">
        <color rgb="FF000000"/>
      </left>
      <right/>
      <top style="thin">
        <color rgb="FF000000"/>
      </top>
      <bottom style="medium">
        <color rgb="FF000000"/>
      </bottom>
    </border>
    <border>
      <left/>
      <right/>
      <top style="thin">
        <color rgb="FF000000"/>
      </top>
      <bottom style="medium">
        <color rgb="FF000000"/>
      </bottom>
    </border>
    <border>
      <left/>
      <right style="medium">
        <color rgb="FF000000"/>
      </right>
      <top style="thin">
        <color rgb="FF000000"/>
      </top>
      <bottom style="medium">
        <color rgb="FF000000"/>
      </bottom>
    </border>
    <border>
      <left style="medium">
        <color rgb="FF000000"/>
      </left>
      <right/>
      <top/>
      <bottom style="thin">
        <color rgb="FF000000"/>
      </bottom>
    </border>
    <border>
      <left/>
      <right/>
      <top/>
      <bottom style="thin">
        <color rgb="FF000000"/>
      </bottom>
    </border>
    <border>
      <left/>
      <right style="medium">
        <color rgb="FF000000"/>
      </right>
      <top/>
      <bottom style="thin">
        <color rgb="FF000000"/>
      </bottom>
    </border>
    <border diagonalUp="1" diagonalDown="1">
      <left style="thin">
        <color rgb="FF000000"/>
      </left>
      <right/>
      <top style="thin">
        <color rgb="FF000000"/>
      </top>
      <bottom/>
      <diagonal style="thin">
        <color rgb="FF000000"/>
      </diagonal>
    </border>
    <border diagonalUp="1" diagonalDown="1">
      <left/>
      <right/>
      <top style="thin">
        <color rgb="FF000000"/>
      </top>
      <bottom/>
      <diagonal style="thin">
        <color rgb="FF000000"/>
      </diagonal>
    </border>
    <border diagonalUp="1" diagonalDown="1">
      <left/>
      <right style="thin">
        <color rgb="FF000000"/>
      </right>
      <top style="thin">
        <color rgb="FF000000"/>
      </top>
      <bottom/>
      <diagonal style="thin">
        <color rgb="FF000000"/>
      </diagonal>
    </border>
    <border diagonalUp="1" diagonalDown="1">
      <left style="thin">
        <color rgb="FF000000"/>
      </left>
      <right/>
      <top/>
      <bottom/>
      <diagonal style="thin">
        <color rgb="FF000000"/>
      </diagonal>
    </border>
    <border diagonalUp="1" diagonalDown="1">
      <left/>
      <right/>
      <top/>
      <bottom/>
      <diagonal style="thin">
        <color rgb="FF000000"/>
      </diagonal>
    </border>
    <border diagonalUp="1" diagonalDown="1">
      <left/>
      <right style="thin">
        <color rgb="FF000000"/>
      </right>
      <top/>
      <bottom/>
      <diagonal style="thin">
        <color rgb="FF000000"/>
      </diagonal>
    </border>
    <border diagonalUp="1" diagonalDown="1">
      <left style="thin">
        <color rgb="FF000000"/>
      </left>
      <right/>
      <top/>
      <bottom style="thin">
        <color rgb="FF000000"/>
      </bottom>
      <diagonal style="thin">
        <color rgb="FF000000"/>
      </diagonal>
    </border>
    <border diagonalUp="1" diagonalDown="1">
      <left/>
      <right/>
      <top/>
      <bottom style="thin">
        <color rgb="FF000000"/>
      </bottom>
      <diagonal style="thin">
        <color rgb="FF000000"/>
      </diagonal>
    </border>
    <border diagonalUp="1" diagonalDown="1">
      <left/>
      <right style="thin">
        <color rgb="FF000000"/>
      </right>
      <top/>
      <bottom style="thin">
        <color rgb="FF000000"/>
      </bottom>
      <diagonal style="thin">
        <color rgb="FF000000"/>
      </diagonal>
    </border>
    <border>
      <left style="thin">
        <color rgb="FF000000"/>
      </left>
      <right style="thin">
        <color rgb="FF000000"/>
      </right>
      <top style="thin">
        <color rgb="FF000000"/>
      </top>
      <bottom/>
    </border>
    <border>
      <left style="thin">
        <color rgb="FF000000"/>
      </left>
      <right style="medium">
        <color rgb="FF000000"/>
      </right>
      <top style="medium">
        <color rgb="FF000000"/>
      </top>
      <bottom style="medium">
        <color rgb="FF000000"/>
      </bottom>
    </border>
    <border diagonalUp="1">
      <left/>
      <right/>
      <top/>
      <bottom/>
      <diagonal style="thin">
        <color auto="1"/>
      </diagonal>
    </border>
    <border diagonalUp="1">
      <left/>
      <right/>
      <top/>
      <bottom style="thin">
        <color auto="1"/>
      </bottom>
      <diagonal style="thin">
        <color auto="1"/>
      </diagonal>
    </border>
    <border diagonalDown="1">
      <left/>
      <right/>
      <top/>
      <bottom style="thin">
        <color auto="1"/>
      </bottom>
      <diagonal style="thin">
        <color auto="1"/>
      </diagonal>
    </border>
    <border>
      <left style="medium">
        <color rgb="FF000000"/>
      </left>
      <right style="thin">
        <color rgb="FF000000"/>
      </right>
      <top style="thin">
        <color rgb="FF000000"/>
      </top>
      <bottom/>
    </border>
    <border>
      <left style="thin">
        <color rgb="FF000000"/>
      </left>
      <right style="medium">
        <color rgb="FF000000"/>
      </right>
      <top style="thin">
        <color rgb="FF000000"/>
      </top>
      <bottom/>
    </border>
    <border>
      <left style="thin">
        <color rgb="FF000000"/>
      </left>
      <right style="medium">
        <color rgb="FF000000"/>
      </right>
      <top/>
      <bottom style="thin">
        <color rgb="FF000000"/>
      </bottom>
    </border>
    <border>
      <left/>
      <right style="thin">
        <color rgb="FF000000"/>
      </right>
      <top style="medium">
        <color rgb="FF000000"/>
      </top>
      <bottom style="thin">
        <color rgb="FF000000"/>
      </bottom>
    </border>
    <border>
      <left/>
      <right style="thin">
        <color rgb="FF000000"/>
      </right>
      <top style="thin">
        <color rgb="FF000000"/>
      </top>
      <bottom style="thin">
        <color rgb="FF000000"/>
      </bottom>
    </border>
    <border>
      <left/>
      <right style="thin">
        <color rgb="FF000000"/>
      </right>
      <top style="thin">
        <color rgb="FF000000"/>
      </top>
      <bottom style="medium">
        <color rgb="FF000000"/>
      </bottom>
    </border>
    <border diagonalDown="1">
      <left/>
      <right style="medium">
        <color rgb="FF000000"/>
      </right>
      <top style="medium">
        <color rgb="FF000000"/>
      </top>
      <bottom/>
      <diagonal style="thin">
        <color rgb="FF000000"/>
      </diagonal>
    </border>
    <border diagonalDown="1">
      <left/>
      <right style="medium">
        <color rgb="FF000000"/>
      </right>
      <top/>
      <bottom/>
      <diagonal style="thin">
        <color rgb="FF000000"/>
      </diagonal>
    </border>
    <border diagonalDown="1">
      <left/>
      <right style="medium">
        <color rgb="FF000000"/>
      </right>
      <top/>
      <bottom style="medium">
        <color rgb="FF000000"/>
      </bottom>
      <diagonal style="thin">
        <color rgb="FF000000"/>
      </diagonal>
    </border>
    <border>
      <left style="thin">
        <color rgb="FFB2B2B2"/>
      </left>
      <right style="thin">
        <color rgb="FFB2B2B2"/>
      </right>
      <top style="thin">
        <color rgb="FFB2B2B2"/>
      </top>
      <bottom style="thin">
        <color rgb="FFB2B2B2"/>
      </bottom>
    </border>
    <border>
      <left/>
      <right/>
      <top/>
      <bottom style="thick">
        <color theme="4"/>
      </bottom>
    </border>
    <border>
      <left/>
      <right/>
      <top/>
      <bottom style="thick">
        <color rgb="FFACCCEA"/>
      </bottom>
    </border>
    <border>
      <left/>
      <right/>
      <top/>
      <bottom style="medium">
        <color theme="4" tint="0.399980"/>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000000"/>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s>
  <cellStyleXfs count="49">
    <xf numFmtId="0" fontId="0" fillId="0" borderId="0">
      <alignment vertical="center"/>
    </xf>
    <xf numFmtId="0" fontId="13" fillId="0" borderId="0" applyAlignment="0" applyBorder="0" applyFill="0" applyNumberFormat="0" applyProtection="0">
      <alignment vertical="center"/>
    </xf>
    <xf numFmtId="0" fontId="14" fillId="0" borderId="0" applyAlignment="0" applyBorder="0" applyFill="0" applyNumberFormat="0" applyProtection="0">
      <alignment vertical="center"/>
    </xf>
    <xf numFmtId="43" fontId="0" fillId="0" borderId="0" applyAlignment="0" applyBorder="0" applyFill="0" applyFont="0" applyProtection="0">
      <alignment vertical="center"/>
    </xf>
    <xf numFmtId="7" fontId="0" fillId="0" borderId="0" applyAlignment="0" applyBorder="0" applyFill="0" applyFont="0" applyProtection="0">
      <alignment vertical="center"/>
    </xf>
    <xf numFmtId="9" fontId="0" fillId="0" borderId="0" applyAlignment="0" applyBorder="0" applyFill="0" applyFont="0" applyProtection="0">
      <alignment vertical="center"/>
    </xf>
    <xf numFmtId="41" fontId="0" fillId="0" borderId="0" applyAlignment="0" applyBorder="0" applyFill="0" applyFont="0" applyProtection="0">
      <alignment vertical="center"/>
    </xf>
    <xf numFmtId="5" fontId="0" fillId="0" borderId="0" applyAlignment="0" applyBorder="0" applyFill="0" applyFont="0" applyProtection="0">
      <alignment vertical="center"/>
    </xf>
    <xf numFmtId="0" fontId="0" fillId="2" borderId="86" applyAlignment="0" applyFont="0" applyNumberFormat="0" applyProtection="0">
      <alignment vertical="center"/>
    </xf>
    <xf numFmtId="0" fontId="20" fillId="0" borderId="0" applyAlignment="0" applyBorder="0" applyFill="0" applyNumberFormat="0" applyProtection="0">
      <alignment vertical="center"/>
    </xf>
    <xf numFmtId="0" fontId="21" fillId="0" borderId="0" applyAlignment="0" applyBorder="0" applyFill="0" applyNumberFormat="0" applyProtection="0">
      <alignment vertical="center"/>
    </xf>
    <xf numFmtId="0" fontId="22" fillId="0" borderId="87" applyAlignment="0" applyFill="0" applyNumberFormat="0" applyProtection="0">
      <alignment vertical="center"/>
    </xf>
    <xf numFmtId="0" fontId="23" fillId="0" borderId="88" applyAlignment="0" applyFill="0" applyNumberFormat="0" applyProtection="0">
      <alignment vertical="center"/>
    </xf>
    <xf numFmtId="0" fontId="24" fillId="0" borderId="89" applyAlignment="0" applyFill="0" applyNumberFormat="0" applyProtection="0">
      <alignment vertical="center"/>
    </xf>
    <xf numFmtId="0" fontId="24" fillId="0" borderId="0" applyAlignment="0" applyBorder="0" applyFill="0" applyNumberFormat="0" applyProtection="0">
      <alignment vertical="center"/>
    </xf>
    <xf numFmtId="0" fontId="25" fillId="3" borderId="90" applyAlignment="0" applyNumberFormat="0" applyProtection="0">
      <alignment vertical="center"/>
    </xf>
    <xf numFmtId="0" fontId="26" fillId="4" borderId="91" applyAlignment="0" applyNumberFormat="0" applyProtection="0">
      <alignment vertical="center"/>
    </xf>
    <xf numFmtId="0" fontId="27" fillId="4" borderId="90" applyAlignment="0" applyNumberFormat="0" applyProtection="0">
      <alignment vertical="center"/>
    </xf>
    <xf numFmtId="0" fontId="28" fillId="5" borderId="92" applyAlignment="0" applyNumberFormat="0" applyProtection="0">
      <alignment vertical="center"/>
    </xf>
    <xf numFmtId="0" fontId="29" fillId="0" borderId="93" applyAlignment="0" applyFill="0" applyNumberFormat="0" applyProtection="0">
      <alignment vertical="center"/>
    </xf>
    <xf numFmtId="0" fontId="30" fillId="0" borderId="94" applyAlignment="0" applyFill="0" applyNumberFormat="0" applyProtection="0">
      <alignment vertical="center"/>
    </xf>
    <xf numFmtId="0" fontId="31" fillId="6" borderId="0" applyAlignment="0" applyBorder="0" applyNumberFormat="0" applyProtection="0">
      <alignment vertical="center"/>
    </xf>
    <xf numFmtId="0" fontId="32" fillId="7" borderId="0" applyAlignment="0" applyBorder="0" applyNumberFormat="0" applyProtection="0">
      <alignment vertical="center"/>
    </xf>
    <xf numFmtId="0" fontId="33" fillId="8" borderId="0" applyAlignment="0" applyBorder="0" applyNumberFormat="0" applyProtection="0">
      <alignment vertical="center"/>
    </xf>
    <xf numFmtId="0" fontId="34" fillId="9" borderId="0" applyAlignment="0" applyBorder="0" applyNumberFormat="0" applyProtection="0">
      <alignment vertical="center"/>
    </xf>
    <xf numFmtId="0" fontId="0" fillId="10" borderId="0" applyAlignment="0" applyBorder="0" applyNumberFormat="0" applyProtection="0">
      <alignment vertical="center"/>
    </xf>
    <xf numFmtId="0" fontId="0" fillId="11" borderId="0" applyAlignment="0" applyBorder="0" applyNumberFormat="0" applyProtection="0">
      <alignment vertical="center"/>
    </xf>
    <xf numFmtId="0" fontId="34" fillId="12" borderId="0" applyAlignment="0" applyBorder="0" applyNumberFormat="0" applyProtection="0">
      <alignment vertical="center"/>
    </xf>
    <xf numFmtId="0" fontId="34" fillId="13" borderId="0" applyAlignment="0" applyBorder="0" applyNumberFormat="0" applyProtection="0">
      <alignment vertical="center"/>
    </xf>
    <xf numFmtId="0" fontId="0" fillId="14" borderId="0" applyAlignment="0" applyBorder="0" applyNumberFormat="0" applyProtection="0">
      <alignment vertical="center"/>
    </xf>
    <xf numFmtId="0" fontId="0" fillId="15" borderId="0" applyAlignment="0" applyBorder="0" applyNumberFormat="0" applyProtection="0">
      <alignment vertical="center"/>
    </xf>
    <xf numFmtId="0" fontId="34" fillId="16" borderId="0" applyAlignment="0" applyBorder="0" applyNumberFormat="0" applyProtection="0">
      <alignment vertical="center"/>
    </xf>
    <xf numFmtId="0" fontId="34" fillId="17" borderId="0" applyAlignment="0" applyBorder="0" applyNumberFormat="0" applyProtection="0">
      <alignment vertical="center"/>
    </xf>
    <xf numFmtId="0" fontId="0" fillId="18" borderId="0" applyAlignment="0" applyBorder="0" applyNumberFormat="0" applyProtection="0">
      <alignment vertical="center"/>
    </xf>
    <xf numFmtId="0" fontId="0" fillId="19" borderId="0" applyAlignment="0" applyBorder="0" applyNumberFormat="0" applyProtection="0">
      <alignment vertical="center"/>
    </xf>
    <xf numFmtId="0" fontId="34" fillId="20" borderId="0" applyAlignment="0" applyBorder="0" applyNumberFormat="0" applyProtection="0">
      <alignment vertical="center"/>
    </xf>
    <xf numFmtId="0" fontId="34" fillId="21" borderId="0" applyAlignment="0" applyBorder="0" applyNumberFormat="0" applyProtection="0">
      <alignment vertical="center"/>
    </xf>
    <xf numFmtId="0" fontId="0" fillId="22" borderId="0" applyAlignment="0" applyBorder="0" applyNumberFormat="0" applyProtection="0">
      <alignment vertical="center"/>
    </xf>
    <xf numFmtId="0" fontId="0" fillId="23" borderId="0" applyAlignment="0" applyBorder="0" applyNumberFormat="0" applyProtection="0">
      <alignment vertical="center"/>
    </xf>
    <xf numFmtId="0" fontId="34" fillId="24" borderId="0" applyAlignment="0" applyBorder="0" applyNumberFormat="0" applyProtection="0">
      <alignment vertical="center"/>
    </xf>
    <xf numFmtId="0" fontId="34" fillId="25" borderId="0" applyAlignment="0" applyBorder="0" applyNumberFormat="0" applyProtection="0">
      <alignment vertical="center"/>
    </xf>
    <xf numFmtId="0" fontId="0" fillId="26" borderId="0" applyAlignment="0" applyBorder="0" applyNumberFormat="0" applyProtection="0">
      <alignment vertical="center"/>
    </xf>
    <xf numFmtId="0" fontId="0" fillId="27" borderId="0" applyAlignment="0" applyBorder="0" applyNumberFormat="0" applyProtection="0">
      <alignment vertical="center"/>
    </xf>
    <xf numFmtId="0" fontId="34" fillId="28" borderId="0" applyAlignment="0" applyBorder="0" applyNumberFormat="0" applyProtection="0">
      <alignment vertical="center"/>
    </xf>
    <xf numFmtId="0" fontId="34" fillId="29" borderId="0" applyAlignment="0" applyBorder="0" applyNumberFormat="0" applyProtection="0">
      <alignment vertical="center"/>
    </xf>
    <xf numFmtId="0" fontId="0" fillId="30" borderId="0" applyAlignment="0" applyBorder="0" applyNumberFormat="0" applyProtection="0">
      <alignment vertical="center"/>
    </xf>
    <xf numFmtId="0" fontId="0" fillId="31" borderId="0" applyAlignment="0" applyBorder="0" applyNumberFormat="0" applyProtection="0">
      <alignment vertical="center"/>
    </xf>
    <xf numFmtId="0" fontId="34" fillId="32" borderId="0" applyAlignment="0" applyBorder="0" applyNumberFormat="0" applyProtection="0">
      <alignment vertical="center"/>
    </xf>
    <xf numFmtId="0" fontId="35" fillId="0" borderId="0" applyAlignment="0" applyBorder="0" applyFill="0" applyNumberFormat="0" applyProtection="0">
      <alignment vertical="center"/>
    </xf>
  </cellStyleXfs>
  <cellXfs count="280">
    <xf numFmtId="0" fontId="0" fillId="0" borderId="0" xfId="0">
      <alignment vertical="center"/>
    </xf>
    <xf numFmtId="0" fontId="1" fillId="0" borderId="0" xfId="0" applyAlignment="1">
      <alignment horizontal="left"/>
    </xf>
    <xf numFmtId="0" fontId="2" fillId="0" borderId="0" xfId="0">
      <alignment vertical="center"/>
    </xf>
    <xf numFmtId="0" fontId="2" fillId="0" borderId="0" xfId="0" applyAlignment="1">
      <alignment horizontal="center" vertical="center"/>
    </xf>
    <xf numFmtId="0" fontId="4" fillId="0" borderId="8" xfId="0" applyBorder="1" applyAlignment="1">
      <alignment horizontal="center"/>
    </xf>
    <xf numFmtId="0" fontId="4" fillId="0" borderId="18" xfId="0" applyBorder="1" applyAlignment="1">
      <alignment horizontal="center"/>
    </xf>
    <xf numFmtId="0" fontId="4" fillId="0" borderId="0" xfId="0" applyAlignment="1">
      <alignment horizontal="center" vertical="center"/>
    </xf>
    <xf numFmtId="0" fontId="2" fillId="0" borderId="0" xfId="0" applyAlignment="1">
      <alignment horizontal="left" vertical="center"/>
    </xf>
    <xf numFmtId="0" fontId="3" fillId="0" borderId="0" xfId="0" applyAlignment="1">
      <alignment horizontal="center" vertical="center"/>
    </xf>
    <xf numFmtId="0" fontId="4" fillId="0" borderId="0" xfId="0" applyAlignment="1">
      <alignment vertical="center" shrinkToFit="1"/>
    </xf>
    <xf numFmtId="49" fontId="6" fillId="0" borderId="0" xfId="0" applyNumberFormat="1" applyAlignment="1">
      <alignment horizontal="center" vertical="center"/>
    </xf>
    <xf numFmtId="0" fontId="10" fillId="0" borderId="0" xfId="0">
      <alignment vertical="center"/>
    </xf>
    <xf numFmtId="49" fontId="8" fillId="0" borderId="0" xfId="0" applyNumberFormat="1">
      <alignment vertical="center"/>
    </xf>
    <xf numFmtId="0" fontId="9" fillId="0" borderId="8" xfId="0" applyBorder="1" applyAlignment="1">
      <alignment horizontal="center"/>
    </xf>
    <xf numFmtId="0" fontId="9" fillId="0" borderId="18" xfId="0" applyBorder="1" applyAlignment="1">
      <alignment horizontal="center"/>
    </xf>
    <xf numFmtId="0" fontId="9" fillId="0" borderId="0" xfId="0" applyAlignment="1">
      <alignment horizontal="center" vertical="center"/>
    </xf>
    <xf numFmtId="0" fontId="12" fillId="0" borderId="0" xfId="0">
      <alignment vertical="center"/>
    </xf>
    <xf numFmtId="0" fontId="10" fillId="0" borderId="0" xfId="0" applyAlignment="1">
      <alignment horizontal="left" vertical="center"/>
    </xf>
    <xf numFmtId="0" fontId="10" fillId="0" borderId="0" xfId="0" applyAlignment="1">
      <alignment horizontal="center" vertical="center"/>
    </xf>
    <xf numFmtId="0" fontId="10" fillId="0" borderId="0" xfId="0" applyAlignment="1">
      <alignment horizontal="center" vertical="center" shrinkToFit="1"/>
    </xf>
    <xf numFmtId="49" fontId="7" fillId="0" borderId="0" xfId="0" applyNumberFormat="1" applyAlignment="1">
      <alignment horizontal="center" vertical="center" shrinkToFit="1"/>
    </xf>
    <xf numFmtId="49" fontId="7" fillId="0" borderId="0" xfId="0" applyNumberFormat="1" applyAlignment="1">
      <alignment horizontal="center" vertical="center"/>
    </xf>
    <xf numFmtId="49" fontId="7" fillId="0" borderId="0" xfId="0" applyNumberFormat="1">
      <alignment vertical="center"/>
    </xf>
    <xf numFmtId="0" fontId="7" fillId="0" borderId="26" xfId="0" applyBorder="1" applyAlignment="1">
      <alignment horizontal="center" vertical="center"/>
    </xf>
    <xf numFmtId="0" fontId="5" fillId="0" borderId="26" xfId="0" applyBorder="1" applyAlignment="1">
      <alignment horizontal="center" vertical="center"/>
    </xf>
    <xf numFmtId="0" fontId="15" fillId="0" borderId="0" xfId="0" applyAlignment="1">
      <alignment horizontal="left"/>
    </xf>
    <xf numFmtId="0" fontId="17" fillId="0" borderId="0" xfId="0" applyAlignment="1">
      <alignment horizontal="left" vertical="center"/>
    </xf>
    <xf numFmtId="0" fontId="7" fillId="0" borderId="18" xfId="0" applyBorder="1" applyAlignment="1">
      <alignment horizontal="center" vertical="center"/>
    </xf>
    <xf numFmtId="0" fontId="9" fillId="0" borderId="9" xfId="0" applyBorder="1" applyAlignment="1">
      <alignment horizontal="center" vertical="center"/>
    </xf>
    <xf numFmtId="0" fontId="9" fillId="0" borderId="2" xfId="0" applyBorder="1" applyAlignment="1">
      <alignment horizontal="center" vertical="center"/>
    </xf>
    <xf numFmtId="0" fontId="9" fillId="0" borderId="10" xfId="0" applyBorder="1" applyAlignment="1">
      <alignment horizontal="center" vertical="center"/>
    </xf>
    <xf numFmtId="0" fontId="9" fillId="0" borderId="3" xfId="0" applyBorder="1" applyAlignment="1">
      <alignment horizontal="center" vertical="center"/>
    </xf>
    <xf numFmtId="0" fontId="9" fillId="0" borderId="19" xfId="0" applyBorder="1" applyAlignment="1">
      <alignment horizontal="center" vertical="center"/>
    </xf>
    <xf numFmtId="0" fontId="9" fillId="0" borderId="0" xfId="0" applyBorder="1" applyAlignment="1">
      <alignment horizontal="center" vertical="center"/>
    </xf>
    <xf numFmtId="0" fontId="9" fillId="0" borderId="20" xfId="0" applyBorder="1" applyAlignment="1">
      <alignment horizontal="center" vertical="center"/>
    </xf>
    <xf numFmtId="0" fontId="9" fillId="0" borderId="13" xfId="0" applyBorder="1" applyAlignment="1">
      <alignment horizontal="center" vertical="center"/>
    </xf>
    <xf numFmtId="0" fontId="9" fillId="0" borderId="27" xfId="0" applyBorder="1" applyAlignment="1">
      <alignment horizontal="center" vertical="center"/>
    </xf>
    <xf numFmtId="0" fontId="9" fillId="0" borderId="23" xfId="0" applyBorder="1" applyAlignment="1">
      <alignment horizontal="center" vertical="center"/>
    </xf>
    <xf numFmtId="0" fontId="9" fillId="0" borderId="28" xfId="0" applyBorder="1" applyAlignment="1">
      <alignment horizontal="center" vertical="center"/>
    </xf>
    <xf numFmtId="0" fontId="9" fillId="0" borderId="24" xfId="0" applyBorder="1" applyAlignment="1">
      <alignment horizontal="center" vertical="center"/>
    </xf>
    <xf numFmtId="0" fontId="10" fillId="0" borderId="0" xfId="0" applyBorder="1">
      <alignment vertical="center"/>
    </xf>
    <xf numFmtId="176" fontId="9" fillId="0" borderId="0" xfId="0" applyNumberFormat="1" applyBorder="1" applyAlignment="1">
      <alignment horizontal="center" vertical="center"/>
    </xf>
    <xf numFmtId="0" fontId="9" fillId="0" borderId="0" xfId="0" applyBorder="1" applyAlignment="1">
      <alignment horizontal="center" vertical="center" shrinkToFit="1"/>
    </xf>
    <xf numFmtId="0" fontId="11" fillId="0" borderId="0" xfId="0" applyBorder="1" applyAlignment="1">
      <alignment horizontal="center" vertical="center"/>
    </xf>
    <xf numFmtId="0" fontId="10" fillId="0" borderId="0" xfId="0" applyBorder="1" applyAlignment="1">
      <alignment horizontal="center" vertical="center"/>
    </xf>
    <xf numFmtId="0" fontId="18" fillId="0" borderId="2" xfId="0" applyBorder="1">
      <alignment vertical="center"/>
    </xf>
    <xf numFmtId="0" fontId="18" fillId="0" borderId="2" xfId="0" applyBorder="1" applyAlignment="1">
      <alignment vertical="center" shrinkToFit="1"/>
    </xf>
    <xf numFmtId="0" fontId="18" fillId="0" borderId="0" xfId="0" applyBorder="1" applyAlignment="1">
      <alignment horizontal="center" vertical="center"/>
    </xf>
    <xf numFmtId="0" fontId="18" fillId="0" borderId="0" xfId="0" applyBorder="1" applyAlignment="1">
      <alignment horizontal="center" vertical="center" shrinkToFit="1"/>
    </xf>
    <xf numFmtId="0" fontId="18" fillId="0" borderId="0" xfId="0" applyBorder="1">
      <alignment vertical="center"/>
    </xf>
    <xf numFmtId="0" fontId="18" fillId="0" borderId="0" xfId="0" applyBorder="1" applyAlignment="1">
      <alignment vertical="center" shrinkToFit="1"/>
    </xf>
    <xf numFmtId="0" fontId="19" fillId="0" borderId="0" xfId="0" applyBorder="1" applyAlignment="1">
      <alignment horizontal="center" vertical="center"/>
    </xf>
    <xf numFmtId="0" fontId="19" fillId="0" borderId="0" xfId="0" applyBorder="1" applyAlignment="1">
      <alignment horizontal="center" vertical="center" shrinkToFit="1"/>
    </xf>
    <xf numFmtId="49" fontId="8" fillId="0" borderId="0" xfId="0" applyNumberFormat="1" applyAlignment="1">
      <alignment horizontal="center" vertical="center"/>
    </xf>
    <xf numFmtId="49" fontId="8" fillId="0" borderId="0" xfId="0" applyNumberFormat="1" applyAlignment="1">
      <alignment horizontal="center" vertical="center" shrinkToFit="1"/>
    </xf>
    <xf numFmtId="0" fontId="10" fillId="0" borderId="1" xfId="0" applyBorder="1" applyAlignment="1">
      <alignment horizontal="center" vertical="center"/>
    </xf>
    <xf numFmtId="0" fontId="10" fillId="0" borderId="2" xfId="0" applyBorder="1" applyAlignment="1">
      <alignment horizontal="center" vertical="center"/>
    </xf>
    <xf numFmtId="0" fontId="10" fillId="0" borderId="3" xfId="0" applyBorder="1" applyAlignment="1">
      <alignment horizontal="center" vertical="center"/>
    </xf>
    <xf numFmtId="0" fontId="11" fillId="0" borderId="41" xfId="0" applyBorder="1" applyAlignment="1">
      <alignment horizontal="center" vertical="center"/>
    </xf>
    <xf numFmtId="0" fontId="11" fillId="0" borderId="42" xfId="0" applyBorder="1" applyAlignment="1">
      <alignment horizontal="center" vertical="center"/>
    </xf>
    <xf numFmtId="0" fontId="11" fillId="0" borderId="43" xfId="0" applyBorder="1" applyAlignment="1">
      <alignment horizontal="center" vertical="center"/>
    </xf>
    <xf numFmtId="0" fontId="11" fillId="0" borderId="44" xfId="0" applyBorder="1" applyAlignment="1">
      <alignment horizontal="center" vertical="center"/>
    </xf>
    <xf numFmtId="0" fontId="9" fillId="0" borderId="7" xfId="0" applyBorder="1" applyAlignment="1">
      <alignment horizontal="center" vertical="center" wrapText="1"/>
    </xf>
    <xf numFmtId="0" fontId="9" fillId="0" borderId="17" xfId="0" applyBorder="1" applyAlignment="1">
      <alignment horizontal="center" vertical="center"/>
    </xf>
    <xf numFmtId="0" fontId="9" fillId="0" borderId="25" xfId="0" applyBorder="1" applyAlignment="1">
      <alignment horizontal="center" vertical="center"/>
    </xf>
    <xf numFmtId="0" fontId="9" fillId="0" borderId="8" xfId="0" applyBorder="1" applyAlignment="1">
      <alignment horizontal="center" vertical="center" wrapText="1"/>
    </xf>
    <xf numFmtId="0" fontId="9" fillId="0" borderId="18" xfId="0" applyBorder="1" applyAlignment="1">
      <alignment horizontal="center" vertical="center"/>
    </xf>
    <xf numFmtId="0" fontId="9" fillId="0" borderId="26" xfId="0" applyBorder="1" applyAlignment="1">
      <alignment horizontal="center" vertical="center"/>
    </xf>
    <xf numFmtId="0" fontId="9" fillId="0" borderId="9" xfId="0" applyBorder="1" applyAlignment="1">
      <alignment horizontal="center"/>
    </xf>
    <xf numFmtId="0" fontId="9" fillId="0" borderId="10" xfId="0" applyBorder="1" applyAlignment="1">
      <alignment horizontal="center"/>
    </xf>
    <xf numFmtId="0" fontId="9" fillId="0" borderId="8" xfId="0" applyBorder="1" applyAlignment="1">
      <alignment horizontal="center" vertical="center" textRotation="255"/>
    </xf>
    <xf numFmtId="0" fontId="9" fillId="0" borderId="18" xfId="0" applyBorder="1" applyAlignment="1">
      <alignment horizontal="center" vertical="center" textRotation="255"/>
    </xf>
    <xf numFmtId="0" fontId="9" fillId="0" borderId="26" xfId="0" applyBorder="1" applyAlignment="1">
      <alignment horizontal="center" vertical="center" textRotation="255"/>
    </xf>
    <xf numFmtId="0" fontId="9" fillId="0" borderId="9" xfId="0" applyBorder="1" applyAlignment="1">
      <alignment horizontal="center" vertical="center" wrapText="1" shrinkToFit="1"/>
    </xf>
    <xf numFmtId="0" fontId="9" fillId="0" borderId="10" xfId="0" applyBorder="1" applyAlignment="1">
      <alignment horizontal="center" vertical="center" shrinkToFit="1"/>
    </xf>
    <xf numFmtId="0" fontId="9" fillId="0" borderId="19" xfId="0" applyBorder="1" applyAlignment="1">
      <alignment horizontal="center" vertical="center" shrinkToFit="1"/>
    </xf>
    <xf numFmtId="0" fontId="9" fillId="0" borderId="20" xfId="0" applyBorder="1" applyAlignment="1">
      <alignment horizontal="center" vertical="center" shrinkToFit="1"/>
    </xf>
    <xf numFmtId="0" fontId="9" fillId="0" borderId="27" xfId="0" applyBorder="1" applyAlignment="1">
      <alignment horizontal="center" vertical="center" shrinkToFit="1"/>
    </xf>
    <xf numFmtId="0" fontId="9" fillId="0" borderId="28" xfId="0" applyBorder="1" applyAlignment="1">
      <alignment horizontal="center" vertical="center" shrinkToFit="1"/>
    </xf>
    <xf numFmtId="0" fontId="9" fillId="0" borderId="11" xfId="0" applyBorder="1" applyAlignment="1">
      <alignment horizontal="center" vertical="center" textRotation="255"/>
    </xf>
    <xf numFmtId="0" fontId="9" fillId="0" borderId="21" xfId="0" applyBorder="1" applyAlignment="1">
      <alignment horizontal="center" vertical="center" textRotation="255"/>
    </xf>
    <xf numFmtId="0" fontId="9" fillId="0" borderId="53" xfId="0" applyBorder="1" applyAlignment="1">
      <alignment horizontal="center" vertical="center" textRotation="255"/>
    </xf>
    <xf numFmtId="0" fontId="12" fillId="0" borderId="12" xfId="0" applyBorder="1" applyAlignment="1">
      <alignment horizontal="center" vertical="center"/>
    </xf>
    <xf numFmtId="0" fontId="12" fillId="0" borderId="0" xfId="0" applyAlignment="1">
      <alignment horizontal="center" vertical="center"/>
    </xf>
    <xf numFmtId="0" fontId="12" fillId="0" borderId="13" xfId="0" applyBorder="1" applyAlignment="1">
      <alignment horizontal="center" vertical="center"/>
    </xf>
    <xf numFmtId="0" fontId="10" fillId="0" borderId="14" xfId="0" applyBorder="1" applyAlignment="1">
      <alignment horizontal="center" vertical="center" shrinkToFit="1"/>
    </xf>
    <xf numFmtId="0" fontId="10" fillId="0" borderId="15" xfId="0" applyBorder="1" applyAlignment="1">
      <alignment horizontal="center" vertical="center" shrinkToFit="1"/>
    </xf>
    <xf numFmtId="0" fontId="10" fillId="0" borderId="16" xfId="0" applyBorder="1" applyAlignment="1">
      <alignment horizontal="center" vertical="center" shrinkToFit="1"/>
    </xf>
    <xf numFmtId="0" fontId="10" fillId="0" borderId="22" xfId="0" applyBorder="1" applyAlignment="1">
      <alignment horizontal="center" vertical="center" shrinkToFit="1"/>
    </xf>
    <xf numFmtId="0" fontId="10" fillId="0" borderId="23" xfId="0" applyBorder="1" applyAlignment="1">
      <alignment horizontal="center" vertical="center" shrinkToFit="1"/>
    </xf>
    <xf numFmtId="0" fontId="10" fillId="0" borderId="24" xfId="0" applyBorder="1" applyAlignment="1">
      <alignment horizontal="center" vertical="center" shrinkToFit="1"/>
    </xf>
    <xf numFmtId="0" fontId="10" fillId="0" borderId="45" xfId="0" applyBorder="1" applyAlignment="1">
      <alignment horizontal="center" vertical="center"/>
    </xf>
    <xf numFmtId="0" fontId="10" fillId="0" borderId="46" xfId="0" applyBorder="1" applyAlignment="1">
      <alignment horizontal="center" vertical="center"/>
    </xf>
    <xf numFmtId="0" fontId="10" fillId="0" borderId="47" xfId="0" applyBorder="1" applyAlignment="1">
      <alignment horizontal="center" vertical="center"/>
    </xf>
    <xf numFmtId="0" fontId="10" fillId="0" borderId="49" xfId="0" applyBorder="1" applyAlignment="1">
      <alignment horizontal="center" vertical="center"/>
    </xf>
    <xf numFmtId="0" fontId="10" fillId="0" borderId="50" xfId="0" applyBorder="1" applyAlignment="1">
      <alignment horizontal="center" vertical="center"/>
    </xf>
    <xf numFmtId="0" fontId="10" fillId="0" borderId="51" xfId="0" applyBorder="1" applyAlignment="1">
      <alignment horizontal="center" vertical="center"/>
    </xf>
    <xf numFmtId="0" fontId="10" fillId="0" borderId="48" xfId="0" applyBorder="1" applyAlignment="1">
      <alignment horizontal="center" vertical="center"/>
    </xf>
    <xf numFmtId="0" fontId="10" fillId="0" borderId="52" xfId="0" applyBorder="1" applyAlignment="1">
      <alignment horizontal="center" vertical="center"/>
    </xf>
    <xf numFmtId="0" fontId="9" fillId="0" borderId="19" xfId="0" applyBorder="1" applyAlignment="1">
      <alignment horizontal="center"/>
    </xf>
    <xf numFmtId="0" fontId="9" fillId="0" borderId="20" xfId="0" applyBorder="1" applyAlignment="1">
      <alignment horizontal="center"/>
    </xf>
    <xf numFmtId="0" fontId="10" fillId="0" borderId="22" xfId="0" applyBorder="1" applyAlignment="1">
      <alignment horizontal="center" vertical="center"/>
    </xf>
    <xf numFmtId="0" fontId="10" fillId="0" borderId="23" xfId="0" applyBorder="1" applyAlignment="1">
      <alignment horizontal="center" vertical="center"/>
    </xf>
    <xf numFmtId="0" fontId="10" fillId="0" borderId="24" xfId="0" applyBorder="1" applyAlignment="1">
      <alignment horizontal="center" vertical="center"/>
    </xf>
    <xf numFmtId="0" fontId="7" fillId="0" borderId="27" xfId="0" applyBorder="1" applyAlignment="1">
      <alignment horizontal="center" vertical="center"/>
    </xf>
    <xf numFmtId="0" fontId="7" fillId="0" borderId="28" xfId="0" applyBorder="1" applyAlignment="1">
      <alignment horizontal="center" vertical="center"/>
    </xf>
    <xf numFmtId="176" fontId="9" fillId="0" borderId="9" xfId="0" applyNumberFormat="1" applyBorder="1" applyAlignment="1">
      <alignment horizontal="center" vertical="center"/>
    </xf>
    <xf numFmtId="176" fontId="9" fillId="0" borderId="10" xfId="0" applyNumberFormat="1" applyBorder="1" applyAlignment="1">
      <alignment horizontal="center" vertical="center"/>
    </xf>
    <xf numFmtId="176" fontId="9" fillId="0" borderId="19" xfId="0" applyNumberFormat="1" applyBorder="1" applyAlignment="1">
      <alignment horizontal="center" vertical="center"/>
    </xf>
    <xf numFmtId="176" fontId="9" fillId="0" borderId="20" xfId="0" applyNumberFormat="1" applyBorder="1" applyAlignment="1">
      <alignment horizontal="center" vertical="center"/>
    </xf>
    <xf numFmtId="176" fontId="9" fillId="0" borderId="27" xfId="0" applyNumberFormat="1" applyBorder="1" applyAlignment="1">
      <alignment horizontal="center" vertical="center"/>
    </xf>
    <xf numFmtId="176" fontId="9" fillId="0" borderId="28" xfId="0" applyNumberFormat="1" applyBorder="1" applyAlignment="1">
      <alignment horizontal="center" vertical="center"/>
    </xf>
    <xf numFmtId="0" fontId="11" fillId="0" borderId="4" xfId="0" applyBorder="1" applyAlignment="1">
      <alignment horizontal="center" vertical="center"/>
    </xf>
    <xf numFmtId="0" fontId="11" fillId="0" borderId="5" xfId="0" applyBorder="1" applyAlignment="1">
      <alignment horizontal="center" vertical="center"/>
    </xf>
    <xf numFmtId="0" fontId="11" fillId="0" borderId="6" xfId="0" applyBorder="1" applyAlignment="1">
      <alignment horizontal="center" vertical="center"/>
    </xf>
    <xf numFmtId="0" fontId="9" fillId="0" borderId="29" xfId="0" applyBorder="1" applyAlignment="1">
      <alignment horizontal="center" vertical="center"/>
    </xf>
    <xf numFmtId="0" fontId="9" fillId="0" borderId="30" xfId="0" applyBorder="1" applyAlignment="1">
      <alignment horizontal="center" vertical="center"/>
    </xf>
    <xf numFmtId="0" fontId="9" fillId="0" borderId="31" xfId="0" applyBorder="1" applyAlignment="1">
      <alignment horizontal="center" vertical="center"/>
    </xf>
    <xf numFmtId="0" fontId="9" fillId="0" borderId="32" xfId="0" applyBorder="1" applyAlignment="1">
      <alignment horizontal="center" vertical="center"/>
    </xf>
    <xf numFmtId="0" fontId="9" fillId="0" borderId="33" xfId="0" applyBorder="1" applyAlignment="1">
      <alignment horizontal="center" vertical="center"/>
    </xf>
    <xf numFmtId="0" fontId="9" fillId="0" borderId="34" xfId="0" applyBorder="1" applyAlignment="1">
      <alignment horizontal="center" vertical="center"/>
    </xf>
    <xf numFmtId="0" fontId="9" fillId="0" borderId="35" xfId="0" applyBorder="1" applyAlignment="1">
      <alignment horizontal="center" vertical="center"/>
    </xf>
    <xf numFmtId="0" fontId="9" fillId="0" borderId="36" xfId="0" applyBorder="1" applyAlignment="1">
      <alignment horizontal="center" vertical="center"/>
    </xf>
    <xf numFmtId="0" fontId="9" fillId="0" borderId="37" xfId="0" applyBorder="1" applyAlignment="1">
      <alignment horizontal="center" vertical="center"/>
    </xf>
    <xf numFmtId="0" fontId="9" fillId="0" borderId="80" xfId="0" applyBorder="1" applyAlignment="1">
      <alignment horizontal="center" vertical="center"/>
    </xf>
    <xf numFmtId="0" fontId="9" fillId="0" borderId="81" xfId="0" applyBorder="1" applyAlignment="1">
      <alignment horizontal="center" vertical="center"/>
    </xf>
    <xf numFmtId="0" fontId="9" fillId="0" borderId="82" xfId="0" applyBorder="1" applyAlignment="1">
      <alignment horizontal="center" vertical="center"/>
    </xf>
    <xf numFmtId="0" fontId="9" fillId="0" borderId="42" xfId="0" applyBorder="1" applyAlignment="1">
      <alignment horizontal="center" vertical="center"/>
    </xf>
    <xf numFmtId="0" fontId="9" fillId="0" borderId="46" xfId="0" applyBorder="1" applyAlignment="1">
      <alignment horizontal="center" vertical="center"/>
    </xf>
    <xf numFmtId="0" fontId="9" fillId="0" borderId="50" xfId="0" applyBorder="1" applyAlignment="1">
      <alignment horizontal="center" vertical="center"/>
    </xf>
    <xf numFmtId="0" fontId="10" fillId="0" borderId="54" xfId="0" applyBorder="1" applyAlignment="1" applyProtection="1">
      <alignment horizontal="center" vertical="center"/>
      <protection locked="0"/>
    </xf>
    <xf numFmtId="0" fontId="10" fillId="0" borderId="55" xfId="0" applyBorder="1" applyAlignment="1" applyProtection="1">
      <alignment horizontal="center" vertical="center"/>
      <protection locked="0"/>
    </xf>
    <xf numFmtId="0" fontId="10" fillId="0" borderId="56" xfId="0" applyBorder="1" applyAlignment="1" applyProtection="1">
      <alignment horizontal="center" vertical="center"/>
      <protection locked="0"/>
    </xf>
    <xf numFmtId="0" fontId="10" fillId="0" borderId="57" xfId="0" applyBorder="1" applyAlignment="1" applyProtection="1">
      <alignment horizontal="center" vertical="center"/>
      <protection locked="0"/>
    </xf>
    <xf numFmtId="0" fontId="10" fillId="0" borderId="58" xfId="0" applyBorder="1" applyAlignment="1" applyProtection="1">
      <alignment horizontal="center" vertical="center"/>
      <protection locked="0"/>
    </xf>
    <xf numFmtId="0" fontId="10" fillId="0" borderId="59" xfId="0" applyBorder="1" applyAlignment="1" applyProtection="1">
      <alignment horizontal="center" vertical="center"/>
      <protection locked="0"/>
    </xf>
    <xf numFmtId="0" fontId="9" fillId="0" borderId="42" xfId="0" applyBorder="1" applyAlignment="1">
      <alignment horizontal="center" vertical="center" shrinkToFit="1"/>
    </xf>
    <xf numFmtId="0" fontId="9" fillId="0" borderId="46" xfId="0" applyBorder="1" applyAlignment="1">
      <alignment horizontal="center" vertical="center" shrinkToFit="1"/>
    </xf>
    <xf numFmtId="0" fontId="9" fillId="0" borderId="50" xfId="0" applyBorder="1" applyAlignment="1">
      <alignment horizontal="center" vertical="center" shrinkToFit="1"/>
    </xf>
    <xf numFmtId="0" fontId="11" fillId="0" borderId="73" xfId="0" applyBorder="1" applyAlignment="1" applyProtection="1">
      <alignment horizontal="center" vertical="center"/>
      <protection locked="0"/>
    </xf>
    <xf numFmtId="0" fontId="10" fillId="0" borderId="14" xfId="0" applyBorder="1" applyAlignment="1" applyProtection="1">
      <alignment horizontal="center" vertical="center"/>
      <protection locked="0"/>
    </xf>
    <xf numFmtId="0" fontId="10" fillId="0" borderId="15" xfId="0" applyBorder="1" applyAlignment="1" applyProtection="1">
      <alignment horizontal="center" vertical="center"/>
      <protection locked="0"/>
    </xf>
    <xf numFmtId="0" fontId="10" fillId="0" borderId="16" xfId="0" applyBorder="1" applyAlignment="1" applyProtection="1">
      <alignment horizontal="center" vertical="center"/>
      <protection locked="0"/>
    </xf>
    <xf numFmtId="0" fontId="9" fillId="0" borderId="39" xfId="0" applyBorder="1" applyAlignment="1">
      <alignment horizontal="center" vertical="center"/>
    </xf>
    <xf numFmtId="0" fontId="11" fillId="0" borderId="53" xfId="0" applyBorder="1" applyAlignment="1" applyProtection="1">
      <alignment horizontal="center" vertical="center"/>
      <protection locked="0"/>
    </xf>
    <xf numFmtId="0" fontId="18" fillId="0" borderId="2" xfId="0" applyBorder="1" applyAlignment="1">
      <alignment horizontal="center" vertical="center" shrinkToFit="1"/>
    </xf>
    <xf numFmtId="0" fontId="18" fillId="0" borderId="2" xfId="0" applyBorder="1" applyAlignment="1">
      <alignment horizontal="center" vertical="center"/>
    </xf>
    <xf numFmtId="0" fontId="9" fillId="0" borderId="38" xfId="0" applyBorder="1" applyAlignment="1">
      <alignment horizontal="center" vertical="center"/>
    </xf>
    <xf numFmtId="0" fontId="9" fillId="0" borderId="83" xfId="0" applyBorder="1" applyAlignment="1">
      <alignment horizontal="center" vertical="center"/>
    </xf>
    <xf numFmtId="0" fontId="9" fillId="0" borderId="84" xfId="0" applyBorder="1" applyAlignment="1">
      <alignment horizontal="center" vertical="center"/>
    </xf>
    <xf numFmtId="0" fontId="9" fillId="0" borderId="40" xfId="0" applyBorder="1" applyAlignment="1">
      <alignment horizontal="center" vertical="center"/>
    </xf>
    <xf numFmtId="0" fontId="9" fillId="0" borderId="85" xfId="0" applyBorder="1" applyAlignment="1">
      <alignment horizontal="center" vertical="center"/>
    </xf>
    <xf numFmtId="49" fontId="10" fillId="0" borderId="0" xfId="0" applyNumberFormat="1" applyAlignment="1">
      <alignment horizontal="center" vertical="center" shrinkToFit="1"/>
    </xf>
    <xf numFmtId="0" fontId="10" fillId="0" borderId="0" xfId="0" applyAlignment="1">
      <alignment horizontal="right" vertical="center" shrinkToFit="1"/>
    </xf>
    <xf numFmtId="0" fontId="10" fillId="0" borderId="0" xfId="0" applyAlignment="1">
      <alignment horizontal="left" vertical="center" shrinkToFit="1"/>
    </xf>
    <xf numFmtId="0" fontId="10" fillId="0" borderId="74" xfId="0" applyBorder="1" applyAlignment="1">
      <alignment horizontal="center" vertical="center"/>
    </xf>
    <xf numFmtId="0" fontId="10" fillId="0" borderId="75" xfId="0" applyBorder="1" applyAlignment="1">
      <alignment horizontal="center" vertical="center"/>
    </xf>
    <xf numFmtId="0" fontId="10" fillId="0" borderId="33" xfId="0" applyBorder="1" applyAlignment="1">
      <alignment horizontal="center" vertical="center"/>
    </xf>
    <xf numFmtId="0" fontId="10" fillId="0" borderId="76" xfId="0" applyBorder="1" applyAlignment="1">
      <alignment horizontal="center" vertical="center"/>
    </xf>
    <xf numFmtId="0" fontId="2" fillId="0" borderId="1" xfId="0" applyBorder="1" applyAlignment="1">
      <alignment horizontal="center" vertical="center"/>
    </xf>
    <xf numFmtId="0" fontId="2" fillId="0" borderId="2" xfId="0" applyBorder="1" applyAlignment="1">
      <alignment horizontal="center" vertical="center"/>
    </xf>
    <xf numFmtId="0" fontId="2" fillId="0" borderId="3" xfId="0" applyBorder="1" applyAlignment="1">
      <alignment horizontal="center" vertical="center"/>
    </xf>
    <xf numFmtId="0" fontId="3" fillId="0" borderId="41" xfId="0" applyBorder="1" applyAlignment="1">
      <alignment horizontal="center" vertical="center"/>
    </xf>
    <xf numFmtId="0" fontId="3" fillId="0" borderId="42" xfId="0" applyBorder="1" applyAlignment="1">
      <alignment horizontal="center" vertical="center"/>
    </xf>
    <xf numFmtId="0" fontId="3" fillId="0" borderId="43" xfId="0" applyBorder="1" applyAlignment="1">
      <alignment horizontal="center" vertical="center"/>
    </xf>
    <xf numFmtId="0" fontId="3" fillId="0" borderId="44" xfId="0" applyBorder="1" applyAlignment="1">
      <alignment horizontal="center" vertical="center"/>
    </xf>
    <xf numFmtId="0" fontId="4" fillId="0" borderId="7" xfId="0" applyBorder="1" applyAlignment="1">
      <alignment horizontal="center" vertical="center" wrapText="1"/>
    </xf>
    <xf numFmtId="0" fontId="4" fillId="0" borderId="17" xfId="0" applyBorder="1" applyAlignment="1">
      <alignment horizontal="center" vertical="center"/>
    </xf>
    <xf numFmtId="0" fontId="4" fillId="0" borderId="25" xfId="0" applyBorder="1" applyAlignment="1">
      <alignment horizontal="center" vertical="center"/>
    </xf>
    <xf numFmtId="0" fontId="4" fillId="0" borderId="8" xfId="0" applyBorder="1" applyAlignment="1">
      <alignment horizontal="center" vertical="center" wrapText="1"/>
    </xf>
    <xf numFmtId="0" fontId="4" fillId="0" borderId="18" xfId="0" applyBorder="1" applyAlignment="1">
      <alignment horizontal="center" vertical="center"/>
    </xf>
    <xf numFmtId="0" fontId="4" fillId="0" borderId="26" xfId="0" applyBorder="1" applyAlignment="1">
      <alignment horizontal="center" vertical="center"/>
    </xf>
    <xf numFmtId="0" fontId="4" fillId="0" borderId="9" xfId="0" applyBorder="1" applyAlignment="1">
      <alignment horizontal="center"/>
    </xf>
    <xf numFmtId="0" fontId="4" fillId="0" borderId="10" xfId="0" applyBorder="1" applyAlignment="1">
      <alignment horizontal="center"/>
    </xf>
    <xf numFmtId="0" fontId="4" fillId="0" borderId="8" xfId="0" applyBorder="1" applyAlignment="1">
      <alignment horizontal="center" vertical="center" textRotation="255"/>
    </xf>
    <xf numFmtId="0" fontId="4" fillId="0" borderId="18" xfId="0" applyBorder="1" applyAlignment="1">
      <alignment horizontal="center" vertical="center" textRotation="255"/>
    </xf>
    <xf numFmtId="0" fontId="4" fillId="0" borderId="26" xfId="0" applyBorder="1" applyAlignment="1">
      <alignment horizontal="center" vertical="center" textRotation="255"/>
    </xf>
    <xf numFmtId="0" fontId="4" fillId="0" borderId="9" xfId="0" applyBorder="1" applyAlignment="1">
      <alignment horizontal="center" vertical="center" wrapText="1" shrinkToFit="1"/>
    </xf>
    <xf numFmtId="0" fontId="4" fillId="0" borderId="10" xfId="0" applyBorder="1" applyAlignment="1">
      <alignment horizontal="center" vertical="center" shrinkToFit="1"/>
    </xf>
    <xf numFmtId="0" fontId="4" fillId="0" borderId="19" xfId="0" applyBorder="1" applyAlignment="1">
      <alignment horizontal="center" vertical="center" shrinkToFit="1"/>
    </xf>
    <xf numFmtId="0" fontId="4" fillId="0" borderId="20" xfId="0" applyBorder="1" applyAlignment="1">
      <alignment horizontal="center" vertical="center" shrinkToFit="1"/>
    </xf>
    <xf numFmtId="0" fontId="4" fillId="0" borderId="27" xfId="0" applyBorder="1" applyAlignment="1">
      <alignment horizontal="center" vertical="center" shrinkToFit="1"/>
    </xf>
    <xf numFmtId="0" fontId="4" fillId="0" borderId="28" xfId="0" applyBorder="1" applyAlignment="1">
      <alignment horizontal="center" vertical="center" shrinkToFit="1"/>
    </xf>
    <xf numFmtId="0" fontId="4" fillId="0" borderId="11" xfId="0" applyBorder="1" applyAlignment="1">
      <alignment horizontal="center" vertical="center" textRotation="255"/>
    </xf>
    <xf numFmtId="0" fontId="4" fillId="0" borderId="21" xfId="0" applyBorder="1" applyAlignment="1">
      <alignment horizontal="center" vertical="center" textRotation="255"/>
    </xf>
    <xf numFmtId="0" fontId="4" fillId="0" borderId="53" xfId="0" applyBorder="1" applyAlignment="1">
      <alignment horizontal="center" vertical="center" textRotation="255"/>
    </xf>
    <xf numFmtId="0" fontId="2" fillId="0" borderId="12" xfId="0" applyBorder="1" applyAlignment="1">
      <alignment horizontal="center" vertical="center"/>
    </xf>
    <xf numFmtId="0" fontId="2" fillId="0" borderId="13" xfId="0" applyBorder="1" applyAlignment="1">
      <alignment horizontal="center" vertical="center"/>
    </xf>
    <xf numFmtId="0" fontId="2" fillId="0" borderId="45" xfId="0" applyBorder="1" applyAlignment="1">
      <alignment horizontal="center" vertical="center" shrinkToFit="1"/>
    </xf>
    <xf numFmtId="0" fontId="2" fillId="0" borderId="46" xfId="0" applyBorder="1" applyAlignment="1">
      <alignment horizontal="center" vertical="center" shrinkToFit="1"/>
    </xf>
    <xf numFmtId="0" fontId="2" fillId="0" borderId="47" xfId="0" applyBorder="1" applyAlignment="1">
      <alignment horizontal="center" vertical="center" shrinkToFit="1"/>
    </xf>
    <xf numFmtId="0" fontId="2" fillId="0" borderId="49" xfId="0" applyBorder="1" applyAlignment="1">
      <alignment horizontal="center" vertical="center" shrinkToFit="1"/>
    </xf>
    <xf numFmtId="0" fontId="2" fillId="0" borderId="50" xfId="0" applyBorder="1" applyAlignment="1">
      <alignment horizontal="center" vertical="center" shrinkToFit="1"/>
    </xf>
    <xf numFmtId="0" fontId="2" fillId="0" borderId="51" xfId="0" applyBorder="1" applyAlignment="1">
      <alignment horizontal="center" vertical="center" shrinkToFit="1"/>
    </xf>
    <xf numFmtId="0" fontId="2" fillId="0" borderId="45" xfId="0" applyBorder="1" applyAlignment="1">
      <alignment horizontal="center" vertical="center"/>
    </xf>
    <xf numFmtId="0" fontId="2" fillId="0" borderId="46" xfId="0" applyBorder="1" applyAlignment="1">
      <alignment horizontal="center" vertical="center"/>
    </xf>
    <xf numFmtId="0" fontId="2" fillId="0" borderId="48" xfId="0" applyBorder="1" applyAlignment="1">
      <alignment horizontal="center" vertical="center"/>
    </xf>
    <xf numFmtId="0" fontId="2" fillId="0" borderId="49" xfId="0" applyBorder="1" applyAlignment="1">
      <alignment horizontal="center" vertical="center"/>
    </xf>
    <xf numFmtId="0" fontId="2" fillId="0" borderId="50" xfId="0" applyBorder="1" applyAlignment="1">
      <alignment horizontal="center" vertical="center"/>
    </xf>
    <xf numFmtId="0" fontId="2" fillId="0" borderId="52" xfId="0" applyBorder="1" applyAlignment="1">
      <alignment horizontal="center" vertical="center"/>
    </xf>
    <xf numFmtId="0" fontId="4" fillId="0" borderId="19" xfId="0" applyBorder="1" applyAlignment="1">
      <alignment horizontal="center"/>
    </xf>
    <xf numFmtId="0" fontId="4" fillId="0" borderId="20" xfId="0" applyBorder="1" applyAlignment="1">
      <alignment horizontal="center"/>
    </xf>
    <xf numFmtId="0" fontId="2" fillId="0" borderId="22" xfId="0" applyBorder="1" applyAlignment="1">
      <alignment horizontal="center" vertical="center"/>
    </xf>
    <xf numFmtId="0" fontId="2" fillId="0" borderId="23" xfId="0" applyBorder="1" applyAlignment="1">
      <alignment horizontal="center" vertical="center"/>
    </xf>
    <xf numFmtId="0" fontId="2" fillId="0" borderId="24" xfId="0" applyBorder="1" applyAlignment="1">
      <alignment horizontal="center" vertical="center"/>
    </xf>
    <xf numFmtId="0" fontId="5" fillId="0" borderId="27" xfId="0" applyBorder="1" applyAlignment="1">
      <alignment horizontal="center" vertical="center"/>
    </xf>
    <xf numFmtId="0" fontId="5" fillId="0" borderId="28" xfId="0" applyBorder="1" applyAlignment="1">
      <alignment horizontal="center" vertical="center"/>
    </xf>
    <xf numFmtId="0" fontId="11" fillId="0" borderId="47" xfId="0" applyBorder="1" applyAlignment="1">
      <alignment horizontal="center" vertical="center"/>
    </xf>
    <xf numFmtId="0" fontId="11" fillId="0" borderId="51" xfId="0" applyBorder="1" applyAlignment="1">
      <alignment horizontal="center" vertical="center"/>
    </xf>
    <xf numFmtId="0" fontId="2" fillId="0" borderId="54" xfId="0" applyBorder="1" applyAlignment="1" applyProtection="1">
      <alignment horizontal="center" vertical="center"/>
      <protection locked="0"/>
    </xf>
    <xf numFmtId="0" fontId="2" fillId="0" borderId="55" xfId="0" applyBorder="1" applyAlignment="1" applyProtection="1">
      <alignment horizontal="center" vertical="center"/>
      <protection locked="0"/>
    </xf>
    <xf numFmtId="0" fontId="2" fillId="0" borderId="56" xfId="0" applyBorder="1" applyAlignment="1" applyProtection="1">
      <alignment horizontal="center" vertical="center"/>
      <protection locked="0"/>
    </xf>
    <xf numFmtId="0" fontId="2" fillId="0" borderId="57" xfId="0" applyBorder="1" applyAlignment="1" applyProtection="1">
      <alignment horizontal="center" vertical="center"/>
      <protection locked="0"/>
    </xf>
    <xf numFmtId="0" fontId="2" fillId="0" borderId="58" xfId="0" applyBorder="1" applyAlignment="1" applyProtection="1">
      <alignment horizontal="center" vertical="center"/>
      <protection locked="0"/>
    </xf>
    <xf numFmtId="0" fontId="2" fillId="0" borderId="59" xfId="0" applyBorder="1" applyAlignment="1" applyProtection="1">
      <alignment horizontal="center" vertical="center"/>
      <protection locked="0"/>
    </xf>
    <xf numFmtId="0" fontId="3" fillId="0" borderId="4" xfId="0" applyBorder="1" applyAlignment="1">
      <alignment horizontal="center" vertical="center"/>
    </xf>
    <xf numFmtId="0" fontId="3" fillId="0" borderId="5" xfId="0" applyBorder="1" applyAlignment="1">
      <alignment horizontal="center" vertical="center"/>
    </xf>
    <xf numFmtId="0" fontId="3" fillId="0" borderId="6" xfId="0" applyBorder="1" applyAlignment="1">
      <alignment horizontal="center" vertical="center"/>
    </xf>
    <xf numFmtId="0" fontId="9" fillId="0" borderId="41" xfId="0" applyBorder="1" applyAlignment="1">
      <alignment horizontal="center" vertical="center"/>
    </xf>
    <xf numFmtId="0" fontId="9" fillId="0" borderId="45" xfId="0" applyBorder="1" applyAlignment="1">
      <alignment horizontal="center" vertical="center"/>
    </xf>
    <xf numFmtId="0" fontId="9" fillId="0" borderId="49" xfId="0" applyBorder="1" applyAlignment="1">
      <alignment horizontal="center" vertical="center"/>
    </xf>
    <xf numFmtId="0" fontId="11" fillId="0" borderId="79" xfId="0" applyBorder="1" applyAlignment="1">
      <alignment horizontal="center" vertical="center"/>
    </xf>
    <xf numFmtId="0" fontId="11" fillId="0" borderId="78" xfId="0" applyBorder="1" applyAlignment="1">
      <alignment horizontal="center" vertical="center"/>
    </xf>
    <xf numFmtId="0" fontId="2" fillId="0" borderId="54" xfId="0" applyBorder="1" applyAlignment="1" applyProtection="1">
      <alignment horizontal="center" vertical="center" shrinkToFit="1"/>
      <protection locked="0"/>
    </xf>
    <xf numFmtId="0" fontId="2" fillId="0" borderId="55" xfId="0" applyBorder="1" applyAlignment="1" applyProtection="1">
      <alignment horizontal="center" vertical="center" shrinkToFit="1"/>
      <protection locked="0"/>
    </xf>
    <xf numFmtId="0" fontId="2" fillId="0" borderId="56" xfId="0" applyBorder="1" applyAlignment="1" applyProtection="1">
      <alignment horizontal="center" vertical="center" shrinkToFit="1"/>
      <protection locked="0"/>
    </xf>
    <xf numFmtId="0" fontId="2" fillId="0" borderId="57" xfId="0" applyBorder="1" applyAlignment="1" applyProtection="1">
      <alignment horizontal="center" vertical="center" shrinkToFit="1"/>
      <protection locked="0"/>
    </xf>
    <xf numFmtId="0" fontId="2" fillId="0" borderId="58" xfId="0" applyBorder="1" applyAlignment="1" applyProtection="1">
      <alignment horizontal="center" vertical="center" shrinkToFit="1"/>
      <protection locked="0"/>
    </xf>
    <xf numFmtId="0" fontId="2" fillId="0" borderId="59" xfId="0" applyBorder="1" applyAlignment="1" applyProtection="1">
      <alignment horizontal="center" vertical="center" shrinkToFit="1"/>
      <protection locked="0"/>
    </xf>
    <xf numFmtId="0" fontId="2" fillId="0" borderId="14" xfId="0" applyBorder="1" applyAlignment="1" applyProtection="1">
      <alignment horizontal="center" vertical="center" shrinkToFit="1"/>
      <protection locked="0"/>
    </xf>
    <xf numFmtId="0" fontId="2" fillId="0" borderId="15" xfId="0" applyBorder="1" applyAlignment="1" applyProtection="1">
      <alignment horizontal="center" vertical="center" shrinkToFit="1"/>
      <protection locked="0"/>
    </xf>
    <xf numFmtId="0" fontId="2" fillId="0" borderId="16" xfId="0" applyBorder="1" applyAlignment="1" applyProtection="1">
      <alignment horizontal="center" vertical="center" shrinkToFit="1"/>
      <protection locked="0"/>
    </xf>
    <xf numFmtId="0" fontId="3" fillId="0" borderId="60" xfId="0" applyBorder="1" applyAlignment="1">
      <alignment horizontal="center" vertical="center"/>
    </xf>
    <xf numFmtId="0" fontId="3" fillId="0" borderId="61" xfId="0" applyBorder="1" applyAlignment="1">
      <alignment horizontal="center" vertical="center"/>
    </xf>
    <xf numFmtId="0" fontId="3" fillId="0" borderId="62" xfId="0" applyBorder="1" applyAlignment="1">
      <alignment horizontal="center" vertical="center"/>
    </xf>
    <xf numFmtId="0" fontId="4" fillId="0" borderId="0" xfId="0" applyAlignment="1">
      <alignment horizontal="right" vertical="center" shrinkToFit="1"/>
    </xf>
    <xf numFmtId="0" fontId="4" fillId="0" borderId="0" xfId="0" applyAlignment="1">
      <alignment horizontal="left" vertical="center" shrinkToFit="1"/>
    </xf>
    <xf numFmtId="0" fontId="2" fillId="0" borderId="0" xfId="0" applyAlignment="1">
      <alignment horizontal="center" vertical="center" shrinkToFit="1"/>
    </xf>
    <xf numFmtId="0" fontId="4" fillId="0" borderId="63" xfId="0" applyBorder="1" applyAlignment="1">
      <alignment horizontal="center" vertical="center"/>
    </xf>
    <xf numFmtId="0" fontId="4" fillId="0" borderId="64" xfId="0" applyBorder="1" applyAlignment="1">
      <alignment horizontal="center" vertical="center"/>
    </xf>
    <xf numFmtId="0" fontId="4" fillId="0" borderId="65" xfId="0" applyBorder="1" applyAlignment="1">
      <alignment horizontal="center" vertical="center"/>
    </xf>
    <xf numFmtId="0" fontId="4" fillId="0" borderId="66" xfId="0" applyBorder="1" applyAlignment="1">
      <alignment horizontal="center" vertical="center"/>
    </xf>
    <xf numFmtId="0" fontId="4" fillId="0" borderId="67" xfId="0" applyBorder="1" applyAlignment="1">
      <alignment horizontal="center" vertical="center"/>
    </xf>
    <xf numFmtId="0" fontId="4" fillId="0" borderId="68" xfId="0" applyBorder="1" applyAlignment="1">
      <alignment horizontal="center" vertical="center"/>
    </xf>
    <xf numFmtId="0" fontId="4" fillId="0" borderId="69" xfId="0" applyBorder="1" applyAlignment="1">
      <alignment horizontal="center" vertical="center"/>
    </xf>
    <xf numFmtId="0" fontId="4" fillId="0" borderId="70" xfId="0" applyBorder="1" applyAlignment="1">
      <alignment horizontal="center" vertical="center"/>
    </xf>
    <xf numFmtId="0" fontId="4" fillId="0" borderId="71" xfId="0" applyBorder="1" applyAlignment="1">
      <alignment horizontal="center" vertical="center"/>
    </xf>
    <xf numFmtId="0" fontId="11" fillId="0" borderId="73" xfId="0" applyBorder="1" applyAlignment="1">
      <alignment horizontal="center" vertical="center"/>
    </xf>
    <xf numFmtId="0" fontId="11" fillId="0" borderId="53" xfId="0" applyBorder="1" applyAlignment="1">
      <alignment horizontal="center" vertical="center"/>
    </xf>
    <xf numFmtId="0" fontId="0" fillId="0" borderId="0" xfId="0" applyAlignment="1">
      <alignment horizontal="center" vertical="center"/>
    </xf>
    <xf numFmtId="0" fontId="9" fillId="0" borderId="17" xfId="0" applyBorder="1" applyAlignment="1">
      <alignment horizontal="center" vertical="center" wrapText="1"/>
    </xf>
    <xf numFmtId="0" fontId="9" fillId="0" borderId="25" xfId="0" applyBorder="1" applyAlignment="1">
      <alignment horizontal="center" vertical="center" wrapText="1"/>
    </xf>
    <xf numFmtId="0" fontId="9" fillId="0" borderId="11" xfId="0" applyBorder="1" applyAlignment="1">
      <alignment horizontal="center" vertical="center" wrapText="1"/>
    </xf>
    <xf numFmtId="0" fontId="9" fillId="0" borderId="21" xfId="0" applyBorder="1" applyAlignment="1">
      <alignment horizontal="center" vertical="center"/>
    </xf>
    <xf numFmtId="0" fontId="10" fillId="0" borderId="12" xfId="0" applyBorder="1" applyAlignment="1">
      <alignment horizontal="center" vertical="center"/>
    </xf>
    <xf numFmtId="0" fontId="10" fillId="0" borderId="13" xfId="0" applyBorder="1" applyAlignment="1">
      <alignment horizontal="center" vertical="center"/>
    </xf>
    <xf numFmtId="0" fontId="10" fillId="0" borderId="45" xfId="0" applyBorder="1" applyAlignment="1">
      <alignment horizontal="center" vertical="center" shrinkToFit="1"/>
    </xf>
    <xf numFmtId="0" fontId="10" fillId="0" borderId="46" xfId="0" applyBorder="1" applyAlignment="1">
      <alignment horizontal="center" vertical="center" shrinkToFit="1"/>
    </xf>
    <xf numFmtId="0" fontId="10" fillId="0" borderId="47" xfId="0" applyBorder="1" applyAlignment="1">
      <alignment horizontal="center" vertical="center" shrinkToFit="1"/>
    </xf>
    <xf numFmtId="0" fontId="10" fillId="0" borderId="77" xfId="0" applyBorder="1" applyAlignment="1">
      <alignment horizontal="center" vertical="center" shrinkToFit="1"/>
    </xf>
    <xf numFmtId="0" fontId="10" fillId="0" borderId="72" xfId="0" applyBorder="1" applyAlignment="1">
      <alignment horizontal="center" vertical="center" shrinkToFit="1"/>
    </xf>
    <xf numFmtId="0" fontId="10" fillId="0" borderId="78" xfId="0" applyBorder="1" applyAlignment="1">
      <alignment horizontal="center" vertical="center" shrinkToFit="1"/>
    </xf>
    <xf numFmtId="0" fontId="10" fillId="0" borderId="15" xfId="0" applyBorder="1" applyAlignment="1">
      <alignment vertical="center" shrinkToFit="1"/>
    </xf>
    <xf numFmtId="0" fontId="10" fillId="0" borderId="16" xfId="0" applyBorder="1" applyAlignment="1">
      <alignment vertical="center" shrinkToFit="1"/>
    </xf>
    <xf numFmtId="0" fontId="10" fillId="0" borderId="22" xfId="0" applyBorder="1" applyAlignment="1">
      <alignment vertical="center" shrinkToFit="1"/>
    </xf>
    <xf numFmtId="0" fontId="10" fillId="0" borderId="23" xfId="0" applyBorder="1" applyAlignment="1">
      <alignment vertical="center" shrinkToFit="1"/>
    </xf>
    <xf numFmtId="0" fontId="10" fillId="0" borderId="24" xfId="0" applyBorder="1" applyAlignment="1">
      <alignment vertical="center" shrinkToFit="1"/>
    </xf>
    <xf numFmtId="0" fontId="10" fillId="0" borderId="54" xfId="0" applyBorder="1" applyAlignment="1">
      <alignment horizontal="center" vertical="center" shrinkToFit="1"/>
    </xf>
    <xf numFmtId="0" fontId="10" fillId="0" borderId="55" xfId="0" applyBorder="1" applyAlignment="1">
      <alignment horizontal="center" vertical="center" shrinkToFit="1"/>
    </xf>
    <xf numFmtId="0" fontId="10" fillId="0" borderId="56" xfId="0" applyBorder="1" applyAlignment="1">
      <alignment horizontal="center" vertical="center" shrinkToFit="1"/>
    </xf>
    <xf numFmtId="0" fontId="11" fillId="0" borderId="4" xfId="0" applyBorder="1" applyAlignment="1">
      <alignment horizontal="center" vertical="center" shrinkToFit="1"/>
    </xf>
    <xf numFmtId="0" fontId="11" fillId="0" borderId="5" xfId="0" applyBorder="1" applyAlignment="1">
      <alignment horizontal="center" vertical="center" shrinkToFit="1"/>
    </xf>
    <xf numFmtId="0" fontId="11" fillId="0" borderId="6" xfId="0" applyBorder="1" applyAlignment="1">
      <alignment horizontal="center" vertical="center" shrinkToFit="1"/>
    </xf>
    <xf numFmtId="0" fontId="10" fillId="0" borderId="57" xfId="0" applyBorder="1" applyAlignment="1">
      <alignment horizontal="center" vertical="center" shrinkToFit="1"/>
    </xf>
    <xf numFmtId="0" fontId="10" fillId="0" borderId="58" xfId="0" applyBorder="1" applyAlignment="1">
      <alignment horizontal="center" vertical="center" shrinkToFit="1"/>
    </xf>
    <xf numFmtId="0" fontId="10" fillId="0" borderId="59" xfId="0" applyBorder="1" applyAlignment="1">
      <alignment horizontal="center" vertical="center" shrinkToFit="1"/>
    </xf>
    <xf numFmtId="0" fontId="11" fillId="0" borderId="60" xfId="0" applyBorder="1" applyAlignment="1">
      <alignment horizontal="center" vertical="center" shrinkToFit="1"/>
    </xf>
    <xf numFmtId="0" fontId="11" fillId="0" borderId="61" xfId="0" applyBorder="1" applyAlignment="1">
      <alignment horizontal="center" vertical="center" shrinkToFit="1"/>
    </xf>
    <xf numFmtId="0" fontId="11" fillId="0" borderId="62" xfId="0" applyBorder="1" applyAlignment="1">
      <alignment horizontal="center" vertical="center" shrinkToFit="1"/>
    </xf>
    <xf numFmtId="0" fontId="16" fillId="0" borderId="0" xfId="0" applyAlignment="1">
      <alignment horizontal="center" vertical="center"/>
    </xf>
  </cellXfs>
  <cellStyles count="49">
    <cellStyle name="20% - 強調1" xfId="25" builtinId="30"/>
    <cellStyle name="20% - 強調2" xfId="29" builtinId="34"/>
    <cellStyle name="20% - 強調3" xfId="33" builtinId="38"/>
    <cellStyle name="20% - 強調4" xfId="37" builtinId="42"/>
    <cellStyle name="20% - 強調5" xfId="41" builtinId="46"/>
    <cellStyle name="20% - 強調6" xfId="45" builtinId="50"/>
    <cellStyle name="40% - 強調1" xfId="26" builtinId="31"/>
    <cellStyle name="40% - 強調2" xfId="30" builtinId="35"/>
    <cellStyle name="40% - 強調3" xfId="34" builtinId="39"/>
    <cellStyle name="40% - 強調4" xfId="38" builtinId="43"/>
    <cellStyle name="40% - 強調5" xfId="42" builtinId="47"/>
    <cellStyle name="40% - 強調6" xfId="46" builtinId="51"/>
    <cellStyle name="60% - 強調1" xfId="27" builtinId="32"/>
    <cellStyle name="60% - 強調2" xfId="31" builtinId="36"/>
    <cellStyle name="60% - 強調3" xfId="35" builtinId="40"/>
    <cellStyle name="60% - 強調4" xfId="39" builtinId="44"/>
    <cellStyle name="60% - 強調5" xfId="43" builtinId="48"/>
    <cellStyle name="60% - 強調6" xfId="47" builtinId="52"/>
    <cellStyle name="コメント" xfId="8" builtinId="10"/>
    <cellStyle name="セルの確認" xfId="18" builtinId="23"/>
    <cellStyle name="タイトル" xfId="10" builtinId="15"/>
    <cellStyle name="タイトル 1" xfId="11" builtinId="16"/>
    <cellStyle name="タイトル 2" xfId="12" builtinId="17"/>
    <cellStyle name="タイトル 3" xfId="13" builtinId="18"/>
    <cellStyle name="タイトル 4" xfId="14" builtinId="19"/>
    <cellStyle name="ハイパーリンク" xfId="1" builtinId="8" hidden="1"/>
    <cellStyle name="パーセント" xfId="5" builtinId="5"/>
    <cellStyle name="リンクセル" xfId="19" builtinId="24"/>
    <cellStyle name="入力" xfId="15" builtinId="20"/>
    <cellStyle name="出力" xfId="16" builtinId="21"/>
    <cellStyle name="合計" xfId="20" builtinId="25"/>
    <cellStyle name="強調1" xfId="24" builtinId="29"/>
    <cellStyle name="強調2" xfId="28" builtinId="33"/>
    <cellStyle name="強調3" xfId="32" builtinId="37"/>
    <cellStyle name="強調4" xfId="36" builtinId="41"/>
    <cellStyle name="強調5" xfId="40" builtinId="45"/>
    <cellStyle name="強調6" xfId="44" builtinId="49"/>
    <cellStyle name="悪い" xfId="22" builtinId="27"/>
    <cellStyle name="桁区切り" xfId="3" builtinId="3"/>
    <cellStyle name="桁区切り [0]" xfId="6" builtinId="6"/>
    <cellStyle name="標準" xfId="0" builtinId="0"/>
    <cellStyle name="標準" xfId="23" builtinId="28"/>
    <cellStyle name="良い" xfId="21" builtinId="26"/>
    <cellStyle name="表示済みのハイパーリンク" xfId="2" builtinId="9" hidden="1"/>
    <cellStyle name="計算" xfId="17" builtinId="22"/>
    <cellStyle name="説明テキスト" xfId="48" builtinId="53"/>
    <cellStyle name="警告文" xfId="9" builtinId="11"/>
    <cellStyle name="通貨" xfId="4" builtinId="4"/>
    <cellStyle name="通貨[0]" xfId="7" builtinId="7"/>
  </cellStyles>
</styleSheet>
</file>

<file path=xl/_rels/workbook.xml.rels><?xml version="1.0" encoding="UTF-8"?>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worksheet" Target="worksheets/sheet4.xml"></Relationship><Relationship Id="rId5" Type="http://schemas.openxmlformats.org/officeDocument/2006/relationships/worksheet" Target="worksheets/sheet5.xml"></Relationship><Relationship Id="rId6" Type="http://schemas.openxmlformats.org/officeDocument/2006/relationships/theme" Target="theme/theme1.xml"></Relationship><Relationship Id="rId7" Type="http://schemas.openxmlformats.org/officeDocument/2006/relationships/styles" Target="styles.xml"></Relationship><Relationship Id="rId8" Type="http://schemas.openxmlformats.org/officeDocument/2006/relationships/sharedStrings" Target="sharedStrings.xml"></Relationship></Relationships>
</file>

<file path=xl/drawings/_rels/drawing1.xml.rels><?xml version="1.0" encoding="UTF-8"?>
<Relationships xmlns="http://schemas.openxmlformats.org/package/2006/relationships"></Relationships>
</file>

<file path=xl/drawings/_rels/drawing2.xml.rels><?xml version="1.0" encoding="UTF-8"?>
<Relationships xmlns="http://schemas.openxmlformats.org/package/2006/relationships"></Relationships>
</file>

<file path=xl/drawings/_rels/drawing3.xml.rels><?xml version="1.0" encoding="UTF-8"?>
<Relationships xmlns="http://schemas.openxmlformats.org/package/2006/relationships"></Relationships>
</file>

<file path=xl/drawings/_rels/drawing4.xml.rels><?xml version="1.0" encoding="UTF-8"?>
<Relationships xmlns="http://schemas.openxmlformats.org/package/2006/relationships"></Relationships>
</file>

<file path=xl/drawings/drawing1.xml><?xml version="1.0" encoding="utf-8"?>
<xdr:wsDr xmlns:xdr="http://schemas.openxmlformats.org/drawingml/2006/spreadsheetDrawing" xmlns:a="http://schemas.openxmlformats.org/drawingml/2006/main">
  <xdr:twoCellAnchor>
    <xdr:from>
      <xdr:col>6</xdr:col>
      <xdr:colOff>9525</xdr:colOff>
      <xdr:row>26</xdr:row>
      <xdr:rowOff>0</xdr:rowOff>
    </xdr:from>
    <xdr:to>
      <xdr:col>8</xdr:col>
      <xdr:colOff>47625</xdr:colOff>
      <xdr:row>26</xdr:row>
      <xdr:rowOff>0</xdr:rowOff>
    </xdr:to>
    <xdr:cxnSp>
      <xdr:nvCxnSpPr>
        <xdr:cNvPr id="2" name="Line 1"/>
        <xdr:cNvCxnSpPr/>
      </xdr:nvCxnSpPr>
      <xdr:spPr>
        <a:xfrm>
          <a:off x="1645920" y="6739890"/>
          <a:ext cx="590550" cy="0"/>
        </a:xfrm>
        <a:prstGeom prst="line"/>
        <a:noFill/>
        <a:ln w="38100" cap="flat" cmpd="sng">
          <a:solidFill>
            <a:srgbClr val="FF0000">
              <a:alpha val="100000"/>
            </a:srgb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xdr:colOff>
      <xdr:row>23</xdr:row>
      <xdr:rowOff>238125</xdr:rowOff>
    </xdr:from>
    <xdr:to>
      <xdr:col>7</xdr:col>
      <xdr:colOff>85725</xdr:colOff>
      <xdr:row>26</xdr:row>
      <xdr:rowOff>9525</xdr:rowOff>
    </xdr:to>
    <xdr:cxnSp>
      <xdr:nvCxnSpPr>
        <xdr:cNvPr id="3" name="Line 2"/>
        <xdr:cNvCxnSpPr/>
      </xdr:nvCxnSpPr>
      <xdr:spPr>
        <a:xfrm flipH="1">
          <a:off x="1645920" y="6206490"/>
          <a:ext cx="352425" cy="542925"/>
        </a:xfrm>
        <a:prstGeom prst="line"/>
        <a:noFill/>
        <a:ln w="38100" cap="flat" cmpd="sng">
          <a:solidFill>
            <a:srgbClr val="FF0000">
              <a:alpha val="100000"/>
            </a:srgb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219075</xdr:colOff>
      <xdr:row>24</xdr:row>
      <xdr:rowOff>9525</xdr:rowOff>
    </xdr:from>
    <xdr:to>
      <xdr:col>11</xdr:col>
      <xdr:colOff>247650</xdr:colOff>
      <xdr:row>25</xdr:row>
      <xdr:rowOff>238125</xdr:rowOff>
    </xdr:to>
    <xdr:cxnSp>
      <xdr:nvCxnSpPr>
        <xdr:cNvPr id="4" name="Line 3"/>
        <xdr:cNvCxnSpPr/>
      </xdr:nvCxnSpPr>
      <xdr:spPr>
        <a:xfrm>
          <a:off x="2960370" y="6235065"/>
          <a:ext cx="304800" cy="485775"/>
        </a:xfrm>
        <a:prstGeom prst="line"/>
        <a:noFill/>
        <a:ln w="38100" cap="flat" cmpd="sng">
          <a:solidFill>
            <a:srgbClr val="FF0000">
              <a:alpha val="100000"/>
            </a:srgb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161925</xdr:colOff>
      <xdr:row>24</xdr:row>
      <xdr:rowOff>19050</xdr:rowOff>
    </xdr:from>
    <xdr:to>
      <xdr:col>11</xdr:col>
      <xdr:colOff>219075</xdr:colOff>
      <xdr:row>24</xdr:row>
      <xdr:rowOff>28575</xdr:rowOff>
    </xdr:to>
    <xdr:cxnSp>
      <xdr:nvCxnSpPr>
        <xdr:cNvPr id="2" name="Line 1"/>
        <xdr:cNvCxnSpPr/>
      </xdr:nvCxnSpPr>
      <xdr:spPr>
        <a:xfrm flipV="1">
          <a:off x="2198370" y="5140960"/>
          <a:ext cx="514350" cy="9525"/>
        </a:xfrm>
        <a:prstGeom prst="line"/>
        <a:noFill/>
        <a:ln w="38100" cap="flat" cmpd="sng">
          <a:solidFill>
            <a:srgbClr val="FF0000">
              <a:alpha val="100000"/>
            </a:srgb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xdr:colOff>
      <xdr:row>26</xdr:row>
      <xdr:rowOff>142875</xdr:rowOff>
    </xdr:from>
    <xdr:to>
      <xdr:col>6</xdr:col>
      <xdr:colOff>19050</xdr:colOff>
      <xdr:row>29</xdr:row>
      <xdr:rowOff>9525</xdr:rowOff>
    </xdr:to>
    <xdr:cxnSp>
      <xdr:nvCxnSpPr>
        <xdr:cNvPr id="3" name="Line 2"/>
        <xdr:cNvCxnSpPr/>
      </xdr:nvCxnSpPr>
      <xdr:spPr>
        <a:xfrm flipH="1">
          <a:off x="1360170" y="5664835"/>
          <a:ext cx="9525" cy="466725"/>
        </a:xfrm>
        <a:prstGeom prst="line"/>
        <a:noFill/>
        <a:ln w="38100" cap="flat" cmpd="sng">
          <a:solidFill>
            <a:srgbClr val="FF0000">
              <a:alpha val="100000"/>
            </a:srgb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24</xdr:row>
      <xdr:rowOff>9525</xdr:rowOff>
    </xdr:from>
    <xdr:to>
      <xdr:col>12</xdr:col>
      <xdr:colOff>0</xdr:colOff>
      <xdr:row>26</xdr:row>
      <xdr:rowOff>95250</xdr:rowOff>
    </xdr:to>
    <xdr:cxnSp>
      <xdr:nvCxnSpPr>
        <xdr:cNvPr id="4" name="Line 3"/>
        <xdr:cNvCxnSpPr/>
      </xdr:nvCxnSpPr>
      <xdr:spPr>
        <a:xfrm>
          <a:off x="2722245" y="5131435"/>
          <a:ext cx="0" cy="485775"/>
        </a:xfrm>
        <a:prstGeom prst="line"/>
        <a:noFill/>
        <a:ln w="38100" cap="flat" cmpd="sng">
          <a:solidFill>
            <a:srgbClr val="FF0000">
              <a:alpha val="100000"/>
            </a:srgb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209550</xdr:colOff>
      <xdr:row>28</xdr:row>
      <xdr:rowOff>190500</xdr:rowOff>
    </xdr:from>
    <xdr:to>
      <xdr:col>8</xdr:col>
      <xdr:colOff>47625</xdr:colOff>
      <xdr:row>28</xdr:row>
      <xdr:rowOff>190500</xdr:rowOff>
    </xdr:to>
    <xdr:cxnSp>
      <xdr:nvCxnSpPr>
        <xdr:cNvPr id="5" name="Line 4"/>
        <xdr:cNvCxnSpPr/>
      </xdr:nvCxnSpPr>
      <xdr:spPr>
        <a:xfrm flipH="1">
          <a:off x="1331595" y="6112510"/>
          <a:ext cx="523875" cy="0"/>
        </a:xfrm>
        <a:prstGeom prst="line"/>
        <a:noFill/>
        <a:ln w="38100" cap="flat" cmpd="sng">
          <a:solidFill>
            <a:srgbClr val="FF0000">
              <a:alpha val="100000"/>
            </a:srgb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28575</xdr:colOff>
      <xdr:row>24</xdr:row>
      <xdr:rowOff>38100</xdr:rowOff>
    </xdr:from>
    <xdr:to>
      <xdr:col>8</xdr:col>
      <xdr:colOff>47625</xdr:colOff>
      <xdr:row>25</xdr:row>
      <xdr:rowOff>171450</xdr:rowOff>
    </xdr:to>
    <xdr:cxnSp>
      <xdr:nvCxnSpPr>
        <xdr:cNvPr id="6" name="Line 5"/>
        <xdr:cNvCxnSpPr/>
      </xdr:nvCxnSpPr>
      <xdr:spPr>
        <a:xfrm>
          <a:off x="1379220" y="5160010"/>
          <a:ext cx="476250" cy="333375"/>
        </a:xfrm>
        <a:prstGeom prst="line"/>
        <a:noFill/>
        <a:ln w="38100" cap="flat" cmpd="sng">
          <a:solidFill>
            <a:srgbClr val="FF0000">
              <a:alpha val="100000"/>
            </a:srgb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76200</xdr:colOff>
      <xdr:row>24</xdr:row>
      <xdr:rowOff>19050</xdr:rowOff>
    </xdr:from>
    <xdr:to>
      <xdr:col>12</xdr:col>
      <xdr:colOff>9525</xdr:colOff>
      <xdr:row>25</xdr:row>
      <xdr:rowOff>123825</xdr:rowOff>
    </xdr:to>
    <xdr:cxnSp>
      <xdr:nvCxnSpPr>
        <xdr:cNvPr id="7" name="Line 6"/>
        <xdr:cNvCxnSpPr/>
      </xdr:nvCxnSpPr>
      <xdr:spPr>
        <a:xfrm flipH="1">
          <a:off x="2341245" y="5140960"/>
          <a:ext cx="390525" cy="304800"/>
        </a:xfrm>
        <a:prstGeom prst="line"/>
        <a:noFill/>
        <a:ln w="38100" cap="flat" cmpd="sng">
          <a:solidFill>
            <a:srgbClr val="FF0000">
              <a:alpha val="100000"/>
            </a:srgb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19050</xdr:colOff>
      <xdr:row>24</xdr:row>
      <xdr:rowOff>38100</xdr:rowOff>
    </xdr:from>
    <xdr:to>
      <xdr:col>7</xdr:col>
      <xdr:colOff>66675</xdr:colOff>
      <xdr:row>26</xdr:row>
      <xdr:rowOff>19050</xdr:rowOff>
    </xdr:to>
    <xdr:cxnSp>
      <xdr:nvCxnSpPr>
        <xdr:cNvPr id="2" name="Line 1"/>
        <xdr:cNvCxnSpPr/>
      </xdr:nvCxnSpPr>
      <xdr:spPr>
        <a:xfrm flipH="1">
          <a:off x="1483995" y="6268720"/>
          <a:ext cx="295275" cy="495300"/>
        </a:xfrm>
        <a:prstGeom prst="line"/>
        <a:noFill/>
        <a:ln w="38100" cap="flat" cmpd="sng">
          <a:solidFill>
            <a:srgbClr val="FF0000">
              <a:alpha val="100000"/>
            </a:srgb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70485</xdr:colOff>
      <xdr:row>26</xdr:row>
      <xdr:rowOff>10795</xdr:rowOff>
    </xdr:from>
    <xdr:to>
      <xdr:col>11</xdr:col>
      <xdr:colOff>222885</xdr:colOff>
      <xdr:row>26</xdr:row>
      <xdr:rowOff>10795</xdr:rowOff>
    </xdr:to>
    <xdr:cxnSp>
      <xdr:nvCxnSpPr>
        <xdr:cNvPr id="3" name="Line 2"/>
        <xdr:cNvCxnSpPr/>
      </xdr:nvCxnSpPr>
      <xdr:spPr>
        <a:xfrm>
          <a:off x="2278380" y="6755765"/>
          <a:ext cx="647700" cy="0"/>
        </a:xfrm>
        <a:prstGeom prst="line"/>
        <a:noFill/>
        <a:ln w="38100" cap="flat" cmpd="sng">
          <a:solidFill>
            <a:srgbClr val="FF0000">
              <a:alpha val="100000"/>
            </a:srgb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179705</xdr:colOff>
      <xdr:row>23</xdr:row>
      <xdr:rowOff>245110</xdr:rowOff>
    </xdr:from>
    <xdr:to>
      <xdr:col>11</xdr:col>
      <xdr:colOff>228600</xdr:colOff>
      <xdr:row>25</xdr:row>
      <xdr:rowOff>239395</xdr:rowOff>
    </xdr:to>
    <xdr:cxnSp>
      <xdr:nvCxnSpPr>
        <xdr:cNvPr id="4" name="Line 3"/>
        <xdr:cNvCxnSpPr/>
      </xdr:nvCxnSpPr>
      <xdr:spPr>
        <a:xfrm>
          <a:off x="2635250" y="6218555"/>
          <a:ext cx="296545" cy="508635"/>
        </a:xfrm>
        <a:prstGeom prst="line"/>
        <a:noFill/>
        <a:ln w="38100" cap="flat" cmpd="sng">
          <a:solidFill>
            <a:srgbClr val="FF0000">
              <a:alpha val="100000"/>
            </a:srgb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190500</xdr:colOff>
      <xdr:row>52</xdr:row>
      <xdr:rowOff>9525</xdr:rowOff>
    </xdr:from>
    <xdr:to>
      <xdr:col>12</xdr:col>
      <xdr:colOff>0</xdr:colOff>
      <xdr:row>52</xdr:row>
      <xdr:rowOff>9525</xdr:rowOff>
    </xdr:to>
    <xdr:cxnSp>
      <xdr:nvCxnSpPr>
        <xdr:cNvPr id="5" name="Line 4"/>
        <xdr:cNvCxnSpPr/>
      </xdr:nvCxnSpPr>
      <xdr:spPr>
        <a:xfrm>
          <a:off x="2398395" y="13097510"/>
          <a:ext cx="552450" cy="0"/>
        </a:xfrm>
        <a:prstGeom prst="line"/>
        <a:noFill/>
        <a:ln w="38100" cap="flat" cmpd="sng">
          <a:solidFill>
            <a:srgbClr val="FF0000">
              <a:alpha val="100000"/>
            </a:srgb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xdr:colOff>
      <xdr:row>51</xdr:row>
      <xdr:rowOff>209550</xdr:rowOff>
    </xdr:from>
    <xdr:to>
      <xdr:col>12</xdr:col>
      <xdr:colOff>9525</xdr:colOff>
      <xdr:row>54</xdr:row>
      <xdr:rowOff>66675</xdr:rowOff>
    </xdr:to>
    <xdr:cxnSp>
      <xdr:nvCxnSpPr>
        <xdr:cNvPr id="6" name="Line 5"/>
        <xdr:cNvCxnSpPr/>
      </xdr:nvCxnSpPr>
      <xdr:spPr>
        <a:xfrm>
          <a:off x="2960370" y="13076555"/>
          <a:ext cx="0" cy="520065"/>
        </a:xfrm>
        <a:prstGeom prst="line"/>
        <a:noFill/>
        <a:ln w="38100" cap="flat" cmpd="sng">
          <a:solidFill>
            <a:srgbClr val="FF0000">
              <a:alpha val="100000"/>
            </a:srgb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55</xdr:row>
      <xdr:rowOff>0</xdr:rowOff>
    </xdr:from>
    <xdr:to>
      <xdr:col>6</xdr:col>
      <xdr:colOff>0</xdr:colOff>
      <xdr:row>56</xdr:row>
      <xdr:rowOff>209550</xdr:rowOff>
    </xdr:to>
    <xdr:cxnSp>
      <xdr:nvCxnSpPr>
        <xdr:cNvPr id="7" name="Line 6"/>
        <xdr:cNvCxnSpPr/>
      </xdr:nvCxnSpPr>
      <xdr:spPr>
        <a:xfrm>
          <a:off x="1464945" y="13750925"/>
          <a:ext cx="0" cy="430530"/>
        </a:xfrm>
        <a:prstGeom prst="line"/>
        <a:noFill/>
        <a:ln w="38100" cap="flat" cmpd="sng">
          <a:solidFill>
            <a:srgbClr val="FF0000">
              <a:alpha val="100000"/>
            </a:srgb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32385</xdr:colOff>
      <xdr:row>52</xdr:row>
      <xdr:rowOff>0</xdr:rowOff>
    </xdr:from>
    <xdr:to>
      <xdr:col>7</xdr:col>
      <xdr:colOff>179705</xdr:colOff>
      <xdr:row>53</xdr:row>
      <xdr:rowOff>97790</xdr:rowOff>
    </xdr:to>
    <xdr:cxnSp>
      <xdr:nvCxnSpPr>
        <xdr:cNvPr id="8" name="Line 7"/>
        <xdr:cNvCxnSpPr/>
      </xdr:nvCxnSpPr>
      <xdr:spPr>
        <a:xfrm>
          <a:off x="1497330" y="13087985"/>
          <a:ext cx="394970" cy="318770"/>
        </a:xfrm>
        <a:prstGeom prst="line"/>
        <a:noFill/>
        <a:ln w="38100" cap="flat" cmpd="sng">
          <a:solidFill>
            <a:srgbClr val="FF0000">
              <a:alpha val="100000"/>
            </a:srgb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43815</xdr:colOff>
      <xdr:row>56</xdr:row>
      <xdr:rowOff>201295</xdr:rowOff>
    </xdr:from>
    <xdr:to>
      <xdr:col>8</xdr:col>
      <xdr:colOff>168910</xdr:colOff>
      <xdr:row>56</xdr:row>
      <xdr:rowOff>201295</xdr:rowOff>
    </xdr:to>
    <xdr:cxnSp>
      <xdr:nvCxnSpPr>
        <xdr:cNvPr id="9" name="Line 8"/>
        <xdr:cNvCxnSpPr/>
      </xdr:nvCxnSpPr>
      <xdr:spPr>
        <a:xfrm>
          <a:off x="1508760" y="14173200"/>
          <a:ext cx="620395" cy="0"/>
        </a:xfrm>
        <a:prstGeom prst="line"/>
        <a:noFill/>
        <a:ln w="38100" cap="flat" cmpd="sng">
          <a:solidFill>
            <a:srgbClr val="FF0000">
              <a:alpha val="100000"/>
            </a:srgb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76200</xdr:colOff>
      <xdr:row>55</xdr:row>
      <xdr:rowOff>57150</xdr:rowOff>
    </xdr:from>
    <xdr:to>
      <xdr:col>8</xdr:col>
      <xdr:colOff>28575</xdr:colOff>
      <xdr:row>56</xdr:row>
      <xdr:rowOff>180975</xdr:rowOff>
    </xdr:to>
    <xdr:cxnSp>
      <xdr:nvCxnSpPr>
        <xdr:cNvPr id="10" name="Line 9"/>
        <xdr:cNvCxnSpPr/>
      </xdr:nvCxnSpPr>
      <xdr:spPr>
        <a:xfrm flipH="1">
          <a:off x="1541145" y="13808075"/>
          <a:ext cx="447675" cy="344805"/>
        </a:xfrm>
        <a:prstGeom prst="line"/>
        <a:noFill/>
        <a:ln w="38100" cap="flat" cmpd="sng">
          <a:solidFill>
            <a:srgbClr val="FF0000">
              <a:alpha val="100000"/>
            </a:srgb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9525</xdr:colOff>
      <xdr:row>44</xdr:row>
      <xdr:rowOff>0</xdr:rowOff>
    </xdr:from>
    <xdr:to>
      <xdr:col>9</xdr:col>
      <xdr:colOff>28575</xdr:colOff>
      <xdr:row>45</xdr:row>
      <xdr:rowOff>180975</xdr:rowOff>
    </xdr:to>
    <xdr:cxnSp>
      <xdr:nvCxnSpPr>
        <xdr:cNvPr id="2" name="Line 1"/>
        <xdr:cNvCxnSpPr/>
      </xdr:nvCxnSpPr>
      <xdr:spPr>
        <a:xfrm flipH="1">
          <a:off x="2198370" y="10929620"/>
          <a:ext cx="295275" cy="428625"/>
        </a:xfrm>
        <a:prstGeom prst="line"/>
        <a:noFill/>
        <a:ln w="38100" cap="flat" cmpd="sng">
          <a:solidFill>
            <a:srgbClr val="FF0000">
              <a:alpha val="100000"/>
            </a:srgb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219075</xdr:colOff>
      <xdr:row>49</xdr:row>
      <xdr:rowOff>9525</xdr:rowOff>
    </xdr:from>
    <xdr:to>
      <xdr:col>12</xdr:col>
      <xdr:colOff>28575</xdr:colOff>
      <xdr:row>49</xdr:row>
      <xdr:rowOff>9525</xdr:rowOff>
    </xdr:to>
    <xdr:cxnSp>
      <xdr:nvCxnSpPr>
        <xdr:cNvPr id="3" name="Line 2"/>
        <xdr:cNvCxnSpPr/>
      </xdr:nvCxnSpPr>
      <xdr:spPr>
        <a:xfrm flipH="1">
          <a:off x="2684145" y="12177395"/>
          <a:ext cx="638175" cy="0"/>
        </a:xfrm>
        <a:prstGeom prst="line"/>
        <a:noFill/>
        <a:ln w="38100" cap="flat" cmpd="sng">
          <a:solidFill>
            <a:srgbClr val="FF0000">
              <a:alpha val="100000"/>
            </a:srgb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250190</xdr:colOff>
      <xdr:row>47</xdr:row>
      <xdr:rowOff>5715</xdr:rowOff>
    </xdr:from>
    <xdr:to>
      <xdr:col>12</xdr:col>
      <xdr:colOff>10795</xdr:colOff>
      <xdr:row>49</xdr:row>
      <xdr:rowOff>7620</xdr:rowOff>
    </xdr:to>
    <xdr:cxnSp>
      <xdr:nvCxnSpPr>
        <xdr:cNvPr id="4" name="Line 3"/>
        <xdr:cNvCxnSpPr/>
      </xdr:nvCxnSpPr>
      <xdr:spPr>
        <a:xfrm>
          <a:off x="2991485" y="11678285"/>
          <a:ext cx="313055" cy="497205"/>
        </a:xfrm>
        <a:prstGeom prst="line"/>
        <a:noFill/>
        <a:ln w="38100" cap="flat" cmpd="sng">
          <a:solidFill>
            <a:srgbClr val="FF0000">
              <a:alpha val="100000"/>
            </a:srgb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257175</xdr:colOff>
      <xdr:row>21</xdr:row>
      <xdr:rowOff>9525</xdr:rowOff>
    </xdr:from>
    <xdr:to>
      <xdr:col>9</xdr:col>
      <xdr:colOff>19050</xdr:colOff>
      <xdr:row>23</xdr:row>
      <xdr:rowOff>19050</xdr:rowOff>
    </xdr:to>
    <xdr:cxnSp>
      <xdr:nvCxnSpPr>
        <xdr:cNvPr id="5" name="Line 4"/>
        <xdr:cNvCxnSpPr/>
      </xdr:nvCxnSpPr>
      <xdr:spPr>
        <a:xfrm flipH="1">
          <a:off x="2169795" y="5330190"/>
          <a:ext cx="314325" cy="504825"/>
        </a:xfrm>
        <a:prstGeom prst="line"/>
        <a:noFill/>
        <a:ln w="38100" cap="flat" cmpd="sng">
          <a:solidFill>
            <a:srgbClr val="FF0000">
              <a:alpha val="100000"/>
            </a:srgb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191770</xdr:colOff>
      <xdr:row>25</xdr:row>
      <xdr:rowOff>224155</xdr:rowOff>
    </xdr:from>
    <xdr:to>
      <xdr:col>12</xdr:col>
      <xdr:colOff>21590</xdr:colOff>
      <xdr:row>25</xdr:row>
      <xdr:rowOff>234315</xdr:rowOff>
    </xdr:to>
    <xdr:cxnSp>
      <xdr:nvCxnSpPr>
        <xdr:cNvPr id="6" name="Line 5"/>
        <xdr:cNvCxnSpPr/>
      </xdr:nvCxnSpPr>
      <xdr:spPr>
        <a:xfrm>
          <a:off x="2656840" y="6535420"/>
          <a:ext cx="658495" cy="10160"/>
        </a:xfrm>
        <a:prstGeom prst="line"/>
        <a:noFill/>
        <a:ln w="38100" cap="flat" cmpd="sng">
          <a:solidFill>
            <a:srgbClr val="FF0000">
              <a:alpha val="100000"/>
            </a:srgb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179705</xdr:colOff>
      <xdr:row>23</xdr:row>
      <xdr:rowOff>222885</xdr:rowOff>
    </xdr:from>
    <xdr:to>
      <xdr:col>11</xdr:col>
      <xdr:colOff>245110</xdr:colOff>
      <xdr:row>25</xdr:row>
      <xdr:rowOff>214630</xdr:rowOff>
    </xdr:to>
    <xdr:cxnSp>
      <xdr:nvCxnSpPr>
        <xdr:cNvPr id="7" name="Line 6"/>
        <xdr:cNvCxnSpPr/>
      </xdr:nvCxnSpPr>
      <xdr:spPr>
        <a:xfrm>
          <a:off x="2921000" y="6038850"/>
          <a:ext cx="341630" cy="487045"/>
        </a:xfrm>
        <a:prstGeom prst="line"/>
        <a:noFill/>
        <a:ln w="38100" cap="flat" cmpd="sng">
          <a:solidFill>
            <a:srgbClr val="FF0000">
              <a:alpha val="100000"/>
            </a:srgb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Relationship Id="rId1" Type="http://schemas.openxmlformats.org/officeDocument/2006/relationships/drawing" Target="../drawings/drawing1.xml"></Relationship></Relationships>
</file>

<file path=xl/worksheets/_rels/sheet2.xml.rels><?xml version="1.0" encoding="UTF-8"?>
<Relationships xmlns="http://schemas.openxmlformats.org/package/2006/relationships"><Relationship Id="rId1" Type="http://schemas.openxmlformats.org/officeDocument/2006/relationships/drawing" Target="../drawings/drawing2.xml"></Relationship></Relationships>
</file>

<file path=xl/worksheets/_rels/sheet3.xml.rels><?xml version="1.0" encoding="UTF-8"?>
<Relationships xmlns="http://schemas.openxmlformats.org/package/2006/relationships"><Relationship Id="rId1" Type="http://schemas.openxmlformats.org/officeDocument/2006/relationships/drawing" Target="../drawings/drawing3.xml"></Relationship></Relationships>
</file>

<file path=xl/worksheets/_rels/sheet4.xml.rels><?xml version="1.0" encoding="UTF-8"?>
<Relationships xmlns="http://schemas.openxmlformats.org/package/2006/relationships"><Relationship Id="rId1" Type="http://schemas.openxmlformats.org/officeDocument/2006/relationships/drawing" Target="../drawings/drawing4.xml"></Relationship></Relationships>
</file>

<file path=xl/worksheets/_rels/sheet5.xml.rels><?xml version="1.0" encoding="UTF-8"?>
<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AW28"/>
  <sheetViews>
    <sheetView topLeftCell="A7" tabSelected="1" zoomScaleNormal="100" zoomScaleSheetLayoutView="85" workbookViewId="0">
      <selection activeCell="N24" sqref="N24"/>
    </sheetView>
  </sheetViews>
  <sheetFormatPr defaultRowHeight="13.300000"/>
  <cols>
    <col min="1" max="36" width="3.63000011" customWidth="1" outlineLevel="0"/>
    <col min="37" max="41" width="3.00500011" customWidth="1" outlineLevel="0"/>
    <col min="42" max="72" width="2.75500011" customWidth="1" outlineLevel="0"/>
  </cols>
  <sheetData>
    <row r="1" spans="1:49" ht="25.300000">
      <c r="A1" s="53" t="s">
        <v>33</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12"/>
      <c r="AL1" s="12"/>
      <c r="AM1" s="12"/>
      <c r="AN1" s="12"/>
      <c r="AO1" s="12"/>
      <c r="AP1" s="12"/>
      <c r="AQ1" s="12"/>
      <c r="AR1" s="12"/>
      <c r="AS1" s="12"/>
      <c r="AT1" s="12"/>
      <c r="AU1" s="12"/>
      <c r="AV1" s="12"/>
      <c r="AW1" s="12"/>
    </row>
    <row r="2" spans="1:49" ht="25.300000">
      <c r="A2" s="54" t="s">
        <v>22</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12"/>
      <c r="AL2" s="12"/>
      <c r="AM2" s="12"/>
      <c r="AN2" s="12"/>
      <c r="AO2" s="12"/>
      <c r="AP2" s="12"/>
      <c r="AQ2" s="12"/>
      <c r="AR2" s="12"/>
      <c r="AS2" s="12"/>
      <c r="AT2" s="12"/>
      <c r="AU2" s="12"/>
      <c r="AV2" s="12"/>
      <c r="AW2" s="12"/>
    </row>
    <row r="3" spans="1:49" ht="18.450000">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row>
    <row r="4" spans="1:49" ht="32.500000" customHeight="1">
      <c r="A4" s="53" t="s">
        <v>44</v>
      </c>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12"/>
      <c r="AL4" s="12"/>
      <c r="AM4" s="12"/>
      <c r="AN4" s="12"/>
      <c r="AO4" s="12"/>
    </row>
    <row r="6" spans="1:49" s="2" customFormat="1" ht="20.250000" customHeight="1">
      <c r="A6" s="1" t="s">
        <v>25</v>
      </c>
      <c r="G6" s="3"/>
      <c r="H6" s="3"/>
      <c r="I6" s="3"/>
      <c r="J6" s="3"/>
      <c r="K6" s="3"/>
      <c r="L6" s="3"/>
      <c r="M6" s="3"/>
      <c r="N6" s="3"/>
      <c r="O6" s="3"/>
      <c r="P6" s="3"/>
      <c r="Q6" s="3"/>
      <c r="R6" s="3"/>
      <c r="S6" s="3"/>
      <c r="T6" s="3"/>
      <c r="U6" s="3"/>
      <c r="V6" s="3"/>
      <c r="W6" s="3"/>
      <c r="X6" s="3"/>
      <c r="Y6" s="3"/>
      <c r="Z6" s="3"/>
      <c r="AA6" s="3"/>
      <c r="AB6" s="3"/>
      <c r="AC6" s="3"/>
      <c r="AD6" s="3"/>
      <c r="AE6" s="7"/>
      <c r="AF6" s="3"/>
      <c r="AG6" s="3"/>
      <c r="AH6" s="3"/>
      <c r="AI6" s="3"/>
      <c r="AJ6" s="3"/>
      <c r="AK6" s="3"/>
      <c r="AL6" s="3"/>
      <c r="AM6" s="3"/>
      <c r="AN6" s="3"/>
    </row>
    <row r="7" spans="1:49" ht="20.250000" customHeight="1">
      <c r="A7" s="55"/>
      <c r="B7" s="56"/>
      <c r="C7" s="56"/>
      <c r="D7" s="56"/>
      <c r="E7" s="56"/>
      <c r="F7" s="57"/>
      <c r="G7" s="58">
        <f>A10</f>
        <v>1</v>
      </c>
      <c r="H7" s="59"/>
      <c r="I7" s="59"/>
      <c r="J7" s="59"/>
      <c r="K7" s="59"/>
      <c r="L7" s="60"/>
      <c r="M7" s="58">
        <f>A13</f>
        <v>2</v>
      </c>
      <c r="N7" s="59"/>
      <c r="O7" s="59"/>
      <c r="P7" s="59"/>
      <c r="Q7" s="59"/>
      <c r="R7" s="60"/>
      <c r="S7" s="58">
        <f>A16</f>
        <v>3</v>
      </c>
      <c r="T7" s="59"/>
      <c r="U7" s="59"/>
      <c r="V7" s="59"/>
      <c r="W7" s="59"/>
      <c r="X7" s="61"/>
      <c r="Y7" s="62" t="s">
        <v>0</v>
      </c>
      <c r="Z7" s="65" t="s">
        <v>1</v>
      </c>
      <c r="AA7" s="13" t="s">
        <v>2</v>
      </c>
      <c r="AB7" s="13" t="s">
        <v>3</v>
      </c>
      <c r="AC7" s="68" t="s">
        <v>2</v>
      </c>
      <c r="AD7" s="69"/>
      <c r="AE7" s="70" t="s">
        <v>4</v>
      </c>
      <c r="AF7" s="70" t="s">
        <v>5</v>
      </c>
      <c r="AG7" s="73" t="s">
        <v>6</v>
      </c>
      <c r="AH7" s="74"/>
      <c r="AI7" s="79" t="s">
        <v>7</v>
      </c>
    </row>
    <row r="8" spans="1:49" ht="20.250000" customHeight="1">
      <c r="A8" s="82"/>
      <c r="B8" s="83"/>
      <c r="C8" s="83"/>
      <c r="D8" s="83"/>
      <c r="E8" s="83"/>
      <c r="F8" s="84"/>
      <c r="G8" s="85" t="str">
        <f>IF(A11=""," ",A11)</f>
        <v>ａｍｕｌｅｔｓ</v>
      </c>
      <c r="H8" s="86"/>
      <c r="I8" s="86"/>
      <c r="J8" s="86"/>
      <c r="K8" s="86"/>
      <c r="L8" s="87"/>
      <c r="M8" s="91" t="str">
        <f>IF(A14=""," ",A14)</f>
        <v>ＣｅＬＬ</v>
      </c>
      <c r="N8" s="92"/>
      <c r="O8" s="92"/>
      <c r="P8" s="92"/>
      <c r="Q8" s="92"/>
      <c r="R8" s="93"/>
      <c r="S8" s="91" t="str">
        <f>IF(A17=""," ",A17)</f>
        <v>アンビシャス</v>
      </c>
      <c r="T8" s="92"/>
      <c r="U8" s="92"/>
      <c r="V8" s="92"/>
      <c r="W8" s="92"/>
      <c r="X8" s="97"/>
      <c r="Y8" s="63"/>
      <c r="Z8" s="66"/>
      <c r="AA8" s="14"/>
      <c r="AB8" s="14"/>
      <c r="AC8" s="99" t="s">
        <v>3</v>
      </c>
      <c r="AD8" s="100"/>
      <c r="AE8" s="71"/>
      <c r="AF8" s="71"/>
      <c r="AG8" s="75"/>
      <c r="AH8" s="76"/>
      <c r="AI8" s="80"/>
    </row>
    <row r="9" spans="1:49" ht="20.250000" customHeight="1">
      <c r="A9" s="101"/>
      <c r="B9" s="102"/>
      <c r="C9" s="102"/>
      <c r="D9" s="102"/>
      <c r="E9" s="102"/>
      <c r="F9" s="103"/>
      <c r="G9" s="88"/>
      <c r="H9" s="89"/>
      <c r="I9" s="89"/>
      <c r="J9" s="89"/>
      <c r="K9" s="89"/>
      <c r="L9" s="90"/>
      <c r="M9" s="94"/>
      <c r="N9" s="95"/>
      <c r="O9" s="95"/>
      <c r="P9" s="95"/>
      <c r="Q9" s="95"/>
      <c r="R9" s="96"/>
      <c r="S9" s="94"/>
      <c r="T9" s="95"/>
      <c r="U9" s="95"/>
      <c r="V9" s="95"/>
      <c r="W9" s="95"/>
      <c r="X9" s="98"/>
      <c r="Y9" s="64"/>
      <c r="Z9" s="67"/>
      <c r="AA9" s="23" t="s">
        <v>8</v>
      </c>
      <c r="AB9" s="23" t="s">
        <v>8</v>
      </c>
      <c r="AC9" s="104" t="s">
        <v>9</v>
      </c>
      <c r="AD9" s="105"/>
      <c r="AE9" s="72"/>
      <c r="AF9" s="72"/>
      <c r="AG9" s="77"/>
      <c r="AH9" s="78"/>
      <c r="AI9" s="81"/>
    </row>
    <row r="10" spans="1:49" ht="20.250000" customHeight="1">
      <c r="A10" s="112">
        <v>1</v>
      </c>
      <c r="B10" s="113"/>
      <c r="C10" s="113"/>
      <c r="D10" s="113"/>
      <c r="E10" s="113"/>
      <c r="F10" s="114"/>
      <c r="G10" s="115"/>
      <c r="H10" s="116"/>
      <c r="I10" s="116"/>
      <c r="J10" s="116"/>
      <c r="K10" s="116"/>
      <c r="L10" s="117"/>
      <c r="M10" s="28"/>
      <c r="N10" s="29"/>
      <c r="O10" s="28">
        <v>11</v>
      </c>
      <c r="P10" s="29" t="s">
        <v>26</v>
      </c>
      <c r="Q10" s="30">
        <v>15</v>
      </c>
      <c r="R10" s="30"/>
      <c r="S10" s="28"/>
      <c r="T10" s="29"/>
      <c r="U10" s="28">
        <v>3</v>
      </c>
      <c r="V10" s="29" t="s">
        <v>26</v>
      </c>
      <c r="W10" s="30">
        <v>15</v>
      </c>
      <c r="X10" s="31"/>
      <c r="Y10" s="124">
        <f>COUNTIF(G10:X12,"○")</f>
        <v>0</v>
      </c>
      <c r="Z10" s="127">
        <f>COUNTIF(G10:X12,"●")</f>
        <v>2</v>
      </c>
      <c r="AA10" s="127">
        <f>N11+T11</f>
        <v>0</v>
      </c>
      <c r="AB10" s="127">
        <f>R11+X11</f>
        <v>4</v>
      </c>
      <c r="AC10" s="106">
        <f>IF(AB10=0,"----",AA10/AB10)</f>
        <v>0</v>
      </c>
      <c r="AD10" s="107"/>
      <c r="AE10" s="136">
        <f>SUM(O10:O12,U10:U12)</f>
        <v>20</v>
      </c>
      <c r="AF10" s="136">
        <f>SUM(Q10:Q12,W10:W12)</f>
        <v>60</v>
      </c>
      <c r="AG10" s="106">
        <f>AE10/AF10</f>
        <v>0.333333333333333</v>
      </c>
      <c r="AH10" s="107"/>
      <c r="AI10" s="139">
        <v>3</v>
      </c>
    </row>
    <row r="11" spans="1:49" ht="20.250000" customHeight="1">
      <c r="A11" s="130" t="s">
        <v>29</v>
      </c>
      <c r="B11" s="131"/>
      <c r="C11" s="131"/>
      <c r="D11" s="131"/>
      <c r="E11" s="131"/>
      <c r="F11" s="132"/>
      <c r="G11" s="118"/>
      <c r="H11" s="119"/>
      <c r="I11" s="119"/>
      <c r="J11" s="119"/>
      <c r="K11" s="119"/>
      <c r="L11" s="120"/>
      <c r="M11" s="32" t="str">
        <f>IF(N11&gt;R11,"○",IF(N11=R11,"△",IF(N11&lt;R11,"●")))</f>
        <v>●</v>
      </c>
      <c r="N11" s="33">
        <v>0</v>
      </c>
      <c r="O11" s="32">
        <v>4</v>
      </c>
      <c r="P11" s="33" t="str">
        <f>IF(O11="","","-")</f>
        <v>-</v>
      </c>
      <c r="Q11" s="34">
        <v>15</v>
      </c>
      <c r="R11" s="34">
        <v>2</v>
      </c>
      <c r="S11" s="32" t="str">
        <f>IF(T11&gt;X11,"○",IF(T11=X11,"△",IF(T11&lt;X11,"●")))</f>
        <v>●</v>
      </c>
      <c r="T11" s="33">
        <v>0</v>
      </c>
      <c r="U11" s="32">
        <v>2</v>
      </c>
      <c r="V11" s="33" t="str">
        <f>IF(U11="","","-")</f>
        <v>-</v>
      </c>
      <c r="W11" s="34">
        <v>15</v>
      </c>
      <c r="X11" s="35">
        <v>2</v>
      </c>
      <c r="Y11" s="125"/>
      <c r="Z11" s="128"/>
      <c r="AA11" s="128"/>
      <c r="AB11" s="128"/>
      <c r="AC11" s="108"/>
      <c r="AD11" s="109"/>
      <c r="AE11" s="137"/>
      <c r="AF11" s="137"/>
      <c r="AG11" s="108"/>
      <c r="AH11" s="109"/>
      <c r="AI11" s="139"/>
    </row>
    <row r="12" spans="1:49" ht="20.250000" customHeight="1">
      <c r="A12" s="140"/>
      <c r="B12" s="141"/>
      <c r="C12" s="141"/>
      <c r="D12" s="141"/>
      <c r="E12" s="141"/>
      <c r="F12" s="142"/>
      <c r="G12" s="121"/>
      <c r="H12" s="122"/>
      <c r="I12" s="122"/>
      <c r="J12" s="122"/>
      <c r="K12" s="122"/>
      <c r="L12" s="123"/>
      <c r="M12" s="36"/>
      <c r="N12" s="37"/>
      <c r="O12" s="36"/>
      <c r="P12" s="37" t="str">
        <f>IF(O12="","","-")</f>
        <v/>
      </c>
      <c r="Q12" s="38"/>
      <c r="R12" s="38"/>
      <c r="S12" s="36"/>
      <c r="T12" s="37"/>
      <c r="U12" s="36"/>
      <c r="V12" s="37" t="str">
        <f>IF(U12="","","-")</f>
        <v/>
      </c>
      <c r="W12" s="38"/>
      <c r="X12" s="39"/>
      <c r="Y12" s="126"/>
      <c r="Z12" s="129"/>
      <c r="AA12" s="129"/>
      <c r="AB12" s="129"/>
      <c r="AC12" s="110"/>
      <c r="AD12" s="111"/>
      <c r="AE12" s="138"/>
      <c r="AF12" s="138"/>
      <c r="AG12" s="110"/>
      <c r="AH12" s="111"/>
      <c r="AI12" s="139"/>
    </row>
    <row r="13" spans="1:49" ht="20.250000" customHeight="1">
      <c r="A13" s="112">
        <v>2</v>
      </c>
      <c r="B13" s="113"/>
      <c r="C13" s="113"/>
      <c r="D13" s="113"/>
      <c r="E13" s="113"/>
      <c r="F13" s="114"/>
      <c r="G13" s="28"/>
      <c r="H13" s="29"/>
      <c r="I13" s="28">
        <f>Q10</f>
        <v>15</v>
      </c>
      <c r="J13" s="29" t="s">
        <v>26</v>
      </c>
      <c r="K13" s="30">
        <f>O10</f>
        <v>11</v>
      </c>
      <c r="L13" s="30"/>
      <c r="M13" s="143"/>
      <c r="N13" s="119"/>
      <c r="O13" s="119"/>
      <c r="P13" s="119"/>
      <c r="Q13" s="119"/>
      <c r="R13" s="120"/>
      <c r="S13" s="28"/>
      <c r="T13" s="29"/>
      <c r="U13" s="28">
        <v>15</v>
      </c>
      <c r="V13" s="29" t="s">
        <v>26</v>
      </c>
      <c r="W13" s="30">
        <v>9</v>
      </c>
      <c r="X13" s="31"/>
      <c r="Y13" s="124">
        <f>COUNTIF(G13:X15,"○")</f>
        <v>2</v>
      </c>
      <c r="Z13" s="127">
        <f>COUNTIF(G13:X15,"●")</f>
        <v>0</v>
      </c>
      <c r="AA13" s="127">
        <f>H14+T14</f>
        <v>4</v>
      </c>
      <c r="AB13" s="127">
        <f>L14+X14</f>
        <v>0</v>
      </c>
      <c r="AC13" s="106" t="str">
        <f>IF(AB13=0,"----",AA13/AB13)</f>
        <v>----</v>
      </c>
      <c r="AD13" s="107"/>
      <c r="AE13" s="136">
        <f>SUM(I13:I15,U13:U15)</f>
        <v>60</v>
      </c>
      <c r="AF13" s="136">
        <f>SUM(K13:K15,W13:W15)</f>
        <v>34</v>
      </c>
      <c r="AG13" s="106">
        <f>AE13/AF13</f>
        <v>1.76470588235294</v>
      </c>
      <c r="AH13" s="107"/>
      <c r="AI13" s="139">
        <v>1</v>
      </c>
    </row>
    <row r="14" spans="1:49" ht="20.250000" customHeight="1">
      <c r="A14" s="130" t="s">
        <v>34</v>
      </c>
      <c r="B14" s="131"/>
      <c r="C14" s="131"/>
      <c r="D14" s="131"/>
      <c r="E14" s="131"/>
      <c r="F14" s="132"/>
      <c r="G14" s="32" t="str">
        <f>IF(M11="○","●",IF(M11="△","△",IF(M11="●","○",IF(M11="",""))))</f>
        <v>○</v>
      </c>
      <c r="H14" s="33">
        <f>IF(R11="","",R11)</f>
        <v>2</v>
      </c>
      <c r="I14" s="32">
        <f>IF(Q11="","",Q11)</f>
        <v>15</v>
      </c>
      <c r="J14" s="33" t="str">
        <f>IF(I14="","","-")</f>
        <v>-</v>
      </c>
      <c r="K14" s="34">
        <f>IF(O11="","",O11)</f>
        <v>4</v>
      </c>
      <c r="L14" s="34">
        <f>IF(N11="","",N11)</f>
        <v>0</v>
      </c>
      <c r="M14" s="143"/>
      <c r="N14" s="119"/>
      <c r="O14" s="119"/>
      <c r="P14" s="119"/>
      <c r="Q14" s="119"/>
      <c r="R14" s="120"/>
      <c r="S14" s="32" t="str">
        <f>IF(T14&gt;X14,"○",IF(T14=X14,"△",IF(T14&lt;X14,"●")))</f>
        <v>○</v>
      </c>
      <c r="T14" s="33">
        <v>2</v>
      </c>
      <c r="U14" s="32">
        <v>15</v>
      </c>
      <c r="V14" s="33" t="str">
        <f>IF(U14="","","-")</f>
        <v>-</v>
      </c>
      <c r="W14" s="34">
        <v>10</v>
      </c>
      <c r="X14" s="35">
        <v>0</v>
      </c>
      <c r="Y14" s="125"/>
      <c r="Z14" s="128"/>
      <c r="AA14" s="128"/>
      <c r="AB14" s="128"/>
      <c r="AC14" s="108"/>
      <c r="AD14" s="109"/>
      <c r="AE14" s="137"/>
      <c r="AF14" s="137"/>
      <c r="AG14" s="108"/>
      <c r="AH14" s="109"/>
      <c r="AI14" s="139"/>
    </row>
    <row r="15" spans="1:49" ht="20.250000" customHeight="1">
      <c r="A15" s="133"/>
      <c r="B15" s="134"/>
      <c r="C15" s="134"/>
      <c r="D15" s="134"/>
      <c r="E15" s="134"/>
      <c r="F15" s="135"/>
      <c r="G15" s="36"/>
      <c r="H15" s="37"/>
      <c r="I15" s="36" t="str">
        <f>IF(Q12="","",Q12)</f>
        <v/>
      </c>
      <c r="J15" s="37" t="str">
        <f>IF(I15="","","-")</f>
        <v/>
      </c>
      <c r="K15" s="38" t="str">
        <f>IF(O12="","",O12)</f>
        <v/>
      </c>
      <c r="L15" s="38"/>
      <c r="M15" s="143"/>
      <c r="N15" s="119"/>
      <c r="O15" s="119"/>
      <c r="P15" s="119"/>
      <c r="Q15" s="119"/>
      <c r="R15" s="120"/>
      <c r="S15" s="36"/>
      <c r="T15" s="37"/>
      <c r="U15" s="36"/>
      <c r="V15" s="37" t="str">
        <f>IF(U15="","","-")</f>
        <v/>
      </c>
      <c r="W15" s="38"/>
      <c r="X15" s="39"/>
      <c r="Y15" s="126"/>
      <c r="Z15" s="129"/>
      <c r="AA15" s="129"/>
      <c r="AB15" s="129"/>
      <c r="AC15" s="110"/>
      <c r="AD15" s="111"/>
      <c r="AE15" s="138"/>
      <c r="AF15" s="138"/>
      <c r="AG15" s="110"/>
      <c r="AH15" s="111"/>
      <c r="AI15" s="139"/>
    </row>
    <row r="16" spans="1:49" ht="20.250000" customHeight="1">
      <c r="A16" s="112">
        <v>3</v>
      </c>
      <c r="B16" s="113"/>
      <c r="C16" s="113"/>
      <c r="D16" s="113"/>
      <c r="E16" s="113"/>
      <c r="F16" s="114"/>
      <c r="G16" s="28"/>
      <c r="H16" s="29"/>
      <c r="I16" s="28">
        <v>15</v>
      </c>
      <c r="J16" s="29" t="s">
        <v>26</v>
      </c>
      <c r="K16" s="30">
        <v>3</v>
      </c>
      <c r="L16" s="30"/>
      <c r="M16" s="28"/>
      <c r="N16" s="29"/>
      <c r="O16" s="28">
        <f>W13</f>
        <v>9</v>
      </c>
      <c r="P16" s="29" t="s">
        <v>26</v>
      </c>
      <c r="Q16" s="30">
        <f>U13</f>
        <v>15</v>
      </c>
      <c r="R16" s="30"/>
      <c r="S16" s="147"/>
      <c r="T16" s="116"/>
      <c r="U16" s="116"/>
      <c r="V16" s="116"/>
      <c r="W16" s="116"/>
      <c r="X16" s="148"/>
      <c r="Y16" s="124">
        <f>COUNTIF(G16:X18,"○")</f>
        <v>1</v>
      </c>
      <c r="Z16" s="127">
        <f>COUNTIF(G16:X18,"●")</f>
        <v>1</v>
      </c>
      <c r="AA16" s="127">
        <f>H17+N17</f>
        <v>2</v>
      </c>
      <c r="AB16" s="127">
        <f>L17+R17</f>
        <v>2</v>
      </c>
      <c r="AC16" s="106">
        <f>IF(AB16=0,"----",AA16/AB16)</f>
        <v>1</v>
      </c>
      <c r="AD16" s="107"/>
      <c r="AE16" s="136">
        <f>SUM(I16:I18,O16:O18)</f>
        <v>49</v>
      </c>
      <c r="AF16" s="136">
        <f>SUM(K16:K18,Q16:Q18)</f>
        <v>35</v>
      </c>
      <c r="AG16" s="106">
        <f>AE16/AF16</f>
        <v>1.4</v>
      </c>
      <c r="AH16" s="107"/>
      <c r="AI16" s="144">
        <v>2</v>
      </c>
    </row>
    <row r="17" spans="1:42" ht="20.250000" customHeight="1">
      <c r="A17" s="130" t="s">
        <v>20</v>
      </c>
      <c r="B17" s="131"/>
      <c r="C17" s="131"/>
      <c r="D17" s="131"/>
      <c r="E17" s="131"/>
      <c r="F17" s="132"/>
      <c r="G17" s="32" t="str">
        <f>IF(S11="○","●",IF(S11="△","△",IF(S11="●","○",IF(S11="",""))))</f>
        <v>○</v>
      </c>
      <c r="H17" s="33">
        <f>IF(X11="","",X11)</f>
        <v>2</v>
      </c>
      <c r="I17" s="32">
        <v>15</v>
      </c>
      <c r="J17" s="33"/>
      <c r="K17" s="34">
        <v>2</v>
      </c>
      <c r="L17" s="34">
        <f>IF(T11="","",T11)</f>
        <v>0</v>
      </c>
      <c r="M17" s="32" t="str">
        <f>IF(S14="○","●",IF(S14="△","△",IF(S14="●","○",IF(S14="",""))))</f>
        <v>●</v>
      </c>
      <c r="N17" s="33">
        <f>IF(X14="","",X14)</f>
        <v>0</v>
      </c>
      <c r="O17" s="32">
        <f>IF(W14="","",W14)</f>
        <v>10</v>
      </c>
      <c r="P17" s="33" t="str">
        <f>IF(O17="","","-")</f>
        <v>-</v>
      </c>
      <c r="Q17" s="34">
        <f>IF(U14="","",U14)</f>
        <v>15</v>
      </c>
      <c r="R17" s="34">
        <f>IF(T14="","",T14)</f>
        <v>2</v>
      </c>
      <c r="S17" s="143"/>
      <c r="T17" s="119"/>
      <c r="U17" s="119"/>
      <c r="V17" s="119"/>
      <c r="W17" s="119"/>
      <c r="X17" s="149"/>
      <c r="Y17" s="125"/>
      <c r="Z17" s="128"/>
      <c r="AA17" s="128"/>
      <c r="AB17" s="128"/>
      <c r="AC17" s="108"/>
      <c r="AD17" s="109"/>
      <c r="AE17" s="137"/>
      <c r="AF17" s="137"/>
      <c r="AG17" s="108"/>
      <c r="AH17" s="109"/>
      <c r="AI17" s="144"/>
    </row>
    <row r="18" spans="1:42" ht="20.250000" customHeight="1">
      <c r="A18" s="133"/>
      <c r="B18" s="134"/>
      <c r="C18" s="134"/>
      <c r="D18" s="134"/>
      <c r="E18" s="134"/>
      <c r="F18" s="135"/>
      <c r="G18" s="36"/>
      <c r="H18" s="37"/>
      <c r="I18" s="36" t="str">
        <f>IF(W12="","",W12)</f>
        <v/>
      </c>
      <c r="J18" s="37" t="str">
        <f>IF(I18="","","-")</f>
        <v/>
      </c>
      <c r="K18" s="38" t="str">
        <f>IF(U12="","",U12)</f>
        <v/>
      </c>
      <c r="L18" s="38"/>
      <c r="M18" s="36"/>
      <c r="N18" s="37"/>
      <c r="O18" s="36" t="str">
        <f>IF(W15="","",W15)</f>
        <v/>
      </c>
      <c r="P18" s="37" t="str">
        <f>IF(O18="","","-")</f>
        <v/>
      </c>
      <c r="Q18" s="38" t="str">
        <f>IF(U15="","",U15)</f>
        <v/>
      </c>
      <c r="R18" s="38"/>
      <c r="S18" s="150"/>
      <c r="T18" s="122"/>
      <c r="U18" s="122"/>
      <c r="V18" s="122"/>
      <c r="W18" s="122"/>
      <c r="X18" s="151"/>
      <c r="Y18" s="126"/>
      <c r="Z18" s="129"/>
      <c r="AA18" s="129"/>
      <c r="AB18" s="129"/>
      <c r="AC18" s="110"/>
      <c r="AD18" s="111"/>
      <c r="AE18" s="138"/>
      <c r="AF18" s="138"/>
      <c r="AG18" s="110"/>
      <c r="AH18" s="111"/>
      <c r="AI18" s="144"/>
    </row>
    <row r="19" spans="1:42" s="40" customFormat="1" ht="18.000000" customHeight="1">
      <c r="A19" s="44"/>
      <c r="B19" s="44"/>
      <c r="C19" s="47" t="s">
        <v>63</v>
      </c>
      <c r="D19" s="47"/>
      <c r="E19" s="48" t="str">
        <f>IF(AI10=1,A11,IF(AI13=1,A14,IF(AI16=1,A17)))</f>
        <v>ＣｅＬＬ</v>
      </c>
      <c r="F19" s="48"/>
      <c r="G19" s="145"/>
      <c r="H19" s="145"/>
      <c r="I19" s="145"/>
      <c r="J19" s="145"/>
      <c r="K19" s="146" t="s">
        <v>64</v>
      </c>
      <c r="L19" s="146"/>
      <c r="M19" s="145" t="str">
        <f>IF(AI10=2,A11,IF(AI13=2,A14,IF(AI16=2,A17)))</f>
        <v>アンビシャス</v>
      </c>
      <c r="N19" s="145"/>
      <c r="O19" s="145"/>
      <c r="P19" s="145"/>
      <c r="Q19" s="145"/>
      <c r="R19" s="145"/>
      <c r="S19" s="146" t="s">
        <v>65</v>
      </c>
      <c r="T19" s="146"/>
      <c r="U19" s="145" t="str">
        <f>IF(AI10=3,A11,IF(AI13=3,A14,IF(AI16=3,A17)))</f>
        <v>ａｍｕｌｅｔｓ</v>
      </c>
      <c r="V19" s="145"/>
      <c r="W19" s="145"/>
      <c r="X19" s="145"/>
      <c r="Y19" s="145"/>
      <c r="Z19" s="145"/>
      <c r="AA19" s="45"/>
      <c r="AB19" s="45"/>
      <c r="AC19" s="46"/>
      <c r="AD19" s="46"/>
      <c r="AE19" s="46"/>
      <c r="AF19" s="46"/>
      <c r="AG19" s="46"/>
      <c r="AH19" s="46"/>
      <c r="AI19" s="33"/>
      <c r="AJ19" s="41"/>
      <c r="AK19" s="41"/>
      <c r="AL19" s="42"/>
      <c r="AM19" s="42"/>
      <c r="AN19" s="41"/>
      <c r="AO19" s="41"/>
      <c r="AP19" s="43"/>
    </row>
    <row r="20" spans="1:42" s="40" customFormat="1" ht="14.150000">
      <c r="A20" s="44"/>
      <c r="B20" s="44"/>
      <c r="C20" s="47"/>
      <c r="D20" s="47"/>
      <c r="E20" s="48"/>
      <c r="F20" s="48"/>
      <c r="G20" s="48"/>
      <c r="H20" s="48"/>
      <c r="I20" s="48"/>
      <c r="J20" s="48"/>
      <c r="K20" s="47"/>
      <c r="L20" s="47"/>
      <c r="M20" s="48"/>
      <c r="N20" s="48"/>
      <c r="O20" s="48"/>
      <c r="P20" s="48"/>
      <c r="Q20" s="48"/>
      <c r="R20" s="48"/>
      <c r="S20" s="47"/>
      <c r="T20" s="47"/>
      <c r="U20" s="48"/>
      <c r="V20" s="48"/>
      <c r="W20" s="48"/>
      <c r="X20" s="48"/>
      <c r="Y20" s="48"/>
      <c r="Z20" s="48"/>
      <c r="AA20" s="49"/>
      <c r="AB20" s="49"/>
      <c r="AC20" s="50"/>
      <c r="AD20" s="50"/>
      <c r="AE20" s="50"/>
      <c r="AF20" s="50"/>
      <c r="AG20" s="50"/>
      <c r="AH20" s="50"/>
      <c r="AI20" s="33"/>
      <c r="AJ20" s="41"/>
      <c r="AK20" s="41"/>
      <c r="AL20" s="42"/>
      <c r="AM20" s="42"/>
      <c r="AN20" s="41"/>
      <c r="AO20" s="41"/>
      <c r="AP20" s="43"/>
    </row>
    <row r="21" spans="1:42" ht="20.250000" customHeight="1">
      <c r="A21" s="11"/>
      <c r="B21" s="11"/>
      <c r="C21" s="11"/>
      <c r="D21" s="11"/>
      <c r="E21" s="11"/>
      <c r="F21" s="11"/>
      <c r="G21" s="11"/>
      <c r="H21" s="11"/>
      <c r="I21" s="16">
        <f>A10</f>
        <v>1</v>
      </c>
      <c r="J21" s="154" t="str">
        <f>A11</f>
        <v>ａｍｕｌｅｔｓ</v>
      </c>
      <c r="K21" s="154"/>
      <c r="L21" s="154"/>
      <c r="M21" s="154"/>
      <c r="N21" s="154"/>
      <c r="O21" s="11"/>
      <c r="P21" s="11"/>
      <c r="Q21" s="11"/>
      <c r="R21" s="11"/>
      <c r="S21" s="11"/>
      <c r="T21" s="11"/>
      <c r="U21" s="11"/>
      <c r="V21" s="11"/>
      <c r="W21" s="11"/>
      <c r="X21" s="11"/>
      <c r="Y21" s="11"/>
      <c r="Z21" s="11"/>
      <c r="AA21" s="11"/>
      <c r="AB21" s="11"/>
      <c r="AC21" s="11"/>
      <c r="AD21" s="11"/>
      <c r="AE21" s="11"/>
      <c r="AF21" s="11"/>
      <c r="AG21" s="11"/>
      <c r="AH21" s="11"/>
      <c r="AI21" s="11"/>
    </row>
    <row r="22" spans="1:42" ht="20.250000" customHeight="1">
      <c r="A22" s="11"/>
      <c r="B22" s="11"/>
      <c r="C22" s="11"/>
      <c r="D22" s="11"/>
      <c r="E22" s="11"/>
      <c r="F22" s="11"/>
      <c r="G22" s="155"/>
      <c r="H22" s="155"/>
      <c r="I22" s="155"/>
      <c r="J22" s="157"/>
      <c r="K22" s="157"/>
      <c r="L22" s="157"/>
      <c r="M22" s="11"/>
      <c r="N22" s="11"/>
      <c r="O22" s="11"/>
      <c r="P22" s="83" t="s">
        <v>27</v>
      </c>
      <c r="Q22" s="83"/>
      <c r="R22" s="83"/>
      <c r="S22" s="83"/>
      <c r="T22" s="83"/>
      <c r="U22" s="83"/>
      <c r="V22" s="83"/>
      <c r="W22" s="83"/>
      <c r="X22" s="83"/>
      <c r="Y22" s="83"/>
      <c r="Z22" s="83"/>
      <c r="AA22" s="83"/>
      <c r="AB22" s="83"/>
      <c r="AC22" s="83"/>
      <c r="AD22" s="83"/>
      <c r="AE22" s="83" t="s">
        <v>10</v>
      </c>
      <c r="AF22" s="83"/>
      <c r="AG22" s="83"/>
      <c r="AH22" s="83"/>
      <c r="AI22" s="83"/>
    </row>
    <row r="23" spans="1:42" ht="20.250000" customHeight="1">
      <c r="A23" s="11"/>
      <c r="B23" s="11"/>
      <c r="C23" s="11"/>
      <c r="D23" s="11"/>
      <c r="E23" s="11"/>
      <c r="F23" s="11"/>
      <c r="G23" s="155"/>
      <c r="H23" s="155"/>
      <c r="I23" s="155"/>
      <c r="J23" s="157"/>
      <c r="K23" s="157"/>
      <c r="L23" s="157"/>
      <c r="M23" s="11"/>
      <c r="N23" s="11"/>
      <c r="O23" s="11"/>
      <c r="P23" s="17" t="s">
        <v>28</v>
      </c>
      <c r="Q23" s="15"/>
      <c r="R23" s="15"/>
      <c r="S23" s="15"/>
      <c r="T23" s="19" t="str">
        <f>J21</f>
        <v>ａｍｕｌｅｔｓ</v>
      </c>
      <c r="U23" s="19"/>
      <c r="V23" s="19"/>
      <c r="W23" s="19"/>
      <c r="X23" s="19"/>
      <c r="Y23" s="18" t="s">
        <v>11</v>
      </c>
      <c r="Z23" s="152" t="str">
        <f>M27</f>
        <v>アンビシャス</v>
      </c>
      <c r="AA23" s="152"/>
      <c r="AB23" s="152"/>
      <c r="AC23" s="152"/>
      <c r="AD23" s="152"/>
      <c r="AE23" s="19" t="str">
        <f>A14</f>
        <v>ＣｅＬＬ</v>
      </c>
      <c r="AF23" s="19"/>
      <c r="AG23" s="19"/>
      <c r="AH23" s="19"/>
      <c r="AI23" s="19"/>
    </row>
    <row r="24" spans="1:42" ht="20.250000" customHeight="1">
      <c r="A24" s="11"/>
      <c r="B24" s="11"/>
      <c r="C24" s="11"/>
      <c r="D24" s="11"/>
      <c r="E24" s="11"/>
      <c r="F24" s="11"/>
      <c r="G24" s="155"/>
      <c r="H24" s="155"/>
      <c r="I24" s="155"/>
      <c r="J24" s="157"/>
      <c r="K24" s="157"/>
      <c r="L24" s="157"/>
      <c r="M24" s="11"/>
      <c r="N24" s="11"/>
      <c r="O24" s="11"/>
      <c r="P24" s="17" t="s">
        <v>12</v>
      </c>
      <c r="Q24" s="15"/>
      <c r="R24" s="15"/>
      <c r="S24" s="15"/>
      <c r="T24" s="19" t="str">
        <f>A27</f>
        <v>ＣｅＬＬ</v>
      </c>
      <c r="U24" s="19"/>
      <c r="V24" s="19"/>
      <c r="W24" s="19"/>
      <c r="X24" s="19"/>
      <c r="Y24" s="18" t="s">
        <v>11</v>
      </c>
      <c r="Z24" s="152" t="str">
        <f>M27</f>
        <v>アンビシャス</v>
      </c>
      <c r="AA24" s="152"/>
      <c r="AB24" s="152"/>
      <c r="AC24" s="152"/>
      <c r="AD24" s="152"/>
      <c r="AE24" s="19" t="str">
        <f>A11</f>
        <v>ａｍｕｌｅｔｓ</v>
      </c>
      <c r="AF24" s="19"/>
      <c r="AG24" s="19"/>
      <c r="AH24" s="19"/>
      <c r="AI24" s="19"/>
    </row>
    <row r="25" spans="1:42" ht="20.250000" customHeight="1">
      <c r="A25" s="11"/>
      <c r="B25" s="11"/>
      <c r="C25" s="11"/>
      <c r="D25" s="11"/>
      <c r="E25" s="11"/>
      <c r="F25" s="11"/>
      <c r="G25" s="155"/>
      <c r="H25" s="155"/>
      <c r="I25" s="155"/>
      <c r="J25" s="157"/>
      <c r="K25" s="157"/>
      <c r="L25" s="157"/>
      <c r="M25" s="11"/>
      <c r="N25" s="11"/>
      <c r="O25" s="11"/>
      <c r="P25" s="17" t="s">
        <v>13</v>
      </c>
      <c r="Q25" s="15"/>
      <c r="R25" s="15"/>
      <c r="T25" s="19" t="str">
        <f>J21</f>
        <v>ａｍｕｌｅｔｓ</v>
      </c>
      <c r="U25" s="19"/>
      <c r="V25" s="19"/>
      <c r="W25" s="19"/>
      <c r="X25" s="19"/>
      <c r="Y25" s="18" t="s">
        <v>11</v>
      </c>
      <c r="Z25" s="19" t="str">
        <f>A27</f>
        <v>ＣｅＬＬ</v>
      </c>
      <c r="AA25" s="19"/>
      <c r="AB25" s="19"/>
      <c r="AC25" s="19"/>
      <c r="AD25" s="19"/>
      <c r="AE25" s="19" t="str">
        <f>A17</f>
        <v>アンビシャス</v>
      </c>
      <c r="AF25" s="19"/>
      <c r="AG25" s="19"/>
      <c r="AH25" s="19"/>
      <c r="AI25" s="19"/>
    </row>
    <row r="26" spans="1:42" ht="20.250000" customHeight="1">
      <c r="A26" s="11"/>
      <c r="B26" s="11"/>
      <c r="C26" s="11"/>
      <c r="D26" s="11"/>
      <c r="E26" s="11"/>
      <c r="F26" s="11"/>
      <c r="G26" s="156"/>
      <c r="H26" s="156"/>
      <c r="I26" s="156"/>
      <c r="J26" s="158"/>
      <c r="K26" s="158"/>
      <c r="L26" s="158"/>
      <c r="M26" s="11"/>
      <c r="N26" s="11"/>
      <c r="O26" s="11"/>
      <c r="P26" s="17"/>
      <c r="Q26" s="15"/>
      <c r="R26" s="15"/>
      <c r="S26" s="15"/>
    </row>
    <row r="27" spans="1:42" ht="20.250000" customHeight="1">
      <c r="A27" s="153" t="str">
        <f>A14</f>
        <v>ＣｅＬＬ</v>
      </c>
      <c r="B27" s="153"/>
      <c r="C27" s="153"/>
      <c r="D27" s="153"/>
      <c r="E27" s="153"/>
      <c r="F27" s="16">
        <f>A13</f>
        <v>2</v>
      </c>
      <c r="G27" s="11"/>
      <c r="H27" s="11"/>
      <c r="I27" s="11"/>
      <c r="J27" s="11"/>
      <c r="K27" s="11"/>
      <c r="L27" s="16">
        <f>A16</f>
        <v>3</v>
      </c>
      <c r="M27" s="154" t="str">
        <f>A17</f>
        <v>アンビシャス</v>
      </c>
      <c r="N27" s="154"/>
      <c r="O27" s="154"/>
      <c r="P27" s="154"/>
      <c r="Q27" s="154"/>
      <c r="R27" s="11"/>
      <c r="S27" s="11"/>
      <c r="T27" s="11"/>
      <c r="U27" s="11"/>
      <c r="V27" s="11"/>
      <c r="W27" s="11"/>
      <c r="X27" s="11"/>
      <c r="Y27" s="11"/>
      <c r="Z27" s="11"/>
      <c r="AA27" s="11"/>
      <c r="AB27" s="11"/>
      <c r="AC27" s="11"/>
      <c r="AD27" s="11"/>
      <c r="AE27" s="11"/>
      <c r="AF27" s="11"/>
      <c r="AG27" s="11"/>
      <c r="AH27" s="11"/>
      <c r="AI27" s="11"/>
    </row>
    <row r="28" ht="20.250000" customHeight="1"/>
  </sheetData>
  <mergeCells count="79">
    <mergeCell ref="A1:AJ1"/>
    <mergeCell ref="A2:AJ2"/>
    <mergeCell ref="A4:AJ4"/>
    <mergeCell ref="A7:F7"/>
    <mergeCell ref="G7:L7"/>
    <mergeCell ref="M7:R7"/>
    <mergeCell ref="S7:X7"/>
    <mergeCell ref="Y7:Y9"/>
    <mergeCell ref="Z7:Z9"/>
    <mergeCell ref="AC7:AD7"/>
    <mergeCell ref="AE7:AE9"/>
    <mergeCell ref="AF7:AF9"/>
    <mergeCell ref="AG7:AH9"/>
    <mergeCell ref="AI7:AI9"/>
    <mergeCell ref="A8:F8"/>
    <mergeCell ref="G8:L9"/>
    <mergeCell ref="M8:R9"/>
    <mergeCell ref="S8:X9"/>
    <mergeCell ref="AC8:AD8"/>
    <mergeCell ref="A9:F9"/>
    <mergeCell ref="AC9:AD9"/>
    <mergeCell ref="A10:F10"/>
    <mergeCell ref="G10:L12"/>
    <mergeCell ref="Y10:Y12"/>
    <mergeCell ref="Z10:Z12"/>
    <mergeCell ref="AA10:AA12"/>
    <mergeCell ref="AB10:AB12"/>
    <mergeCell ref="AC10:AD12"/>
    <mergeCell ref="AE10:AE12"/>
    <mergeCell ref="AF10:AF12"/>
    <mergeCell ref="AG10:AH12"/>
    <mergeCell ref="AI10:AI12"/>
    <mergeCell ref="A11:F12"/>
    <mergeCell ref="A13:F13"/>
    <mergeCell ref="M13:R15"/>
    <mergeCell ref="Y13:Y15"/>
    <mergeCell ref="Z13:Z15"/>
    <mergeCell ref="AA13:AA15"/>
    <mergeCell ref="AB13:AB15"/>
    <mergeCell ref="AC13:AD15"/>
    <mergeCell ref="AE13:AE15"/>
    <mergeCell ref="AF13:AF15"/>
    <mergeCell ref="AG13:AH15"/>
    <mergeCell ref="AI13:AI15"/>
    <mergeCell ref="A14:F15"/>
    <mergeCell ref="A16:F16"/>
    <mergeCell ref="S16:X18"/>
    <mergeCell ref="Y16:Y18"/>
    <mergeCell ref="Z16:Z18"/>
    <mergeCell ref="AA16:AA18"/>
    <mergeCell ref="AB16:AB18"/>
    <mergeCell ref="AC16:AD18"/>
    <mergeCell ref="AE16:AE18"/>
    <mergeCell ref="AF16:AF18"/>
    <mergeCell ref="AG16:AH18"/>
    <mergeCell ref="AI16:AI18"/>
    <mergeCell ref="A17:F18"/>
    <mergeCell ref="C19:D19"/>
    <mergeCell ref="E19:J19"/>
    <mergeCell ref="K19:L19"/>
    <mergeCell ref="M19:R19"/>
    <mergeCell ref="S19:T19"/>
    <mergeCell ref="U19:Z19"/>
    <mergeCell ref="J21:N21"/>
    <mergeCell ref="G22:I26"/>
    <mergeCell ref="J22:L26"/>
    <mergeCell ref="P22:AD22"/>
    <mergeCell ref="AE22:AI22"/>
    <mergeCell ref="T23:X23"/>
    <mergeCell ref="Z23:AD23"/>
    <mergeCell ref="AE23:AI23"/>
    <mergeCell ref="T24:X24"/>
    <mergeCell ref="Z24:AD24"/>
    <mergeCell ref="AE24:AI24"/>
    <mergeCell ref="T25:X25"/>
    <mergeCell ref="Z25:AD25"/>
    <mergeCell ref="AE25:AI25"/>
    <mergeCell ref="A27:E27"/>
    <mergeCell ref="M27:Q27"/>
  </mergeCells>
  <phoneticPr fontId="1" type="noConversion"/>
  <pageMargins left="0.71" right="0.71" top="0.75" bottom="0.35" header="0.31" footer="0.31"/>
  <pageSetup paperSize="9" scale="93" orientation="landscape"/>
  <colBreaks count="2" manualBreakCount="2">
    <brk id="36" max="26" man="1"/>
    <brk id="36" max="56" man="1"/>
  </colBreaks>
  <drawing r:id="rId1"/>
</worksheet>
</file>

<file path=xl/worksheets/sheet2.xml><?xml version="1.0" encoding="utf-8"?>
<worksheet xmlns="http://schemas.openxmlformats.org/spreadsheetml/2006/main" xmlns:r="http://schemas.openxmlformats.org/officeDocument/2006/relationships">
  <sheetPr>
    <pageSetUpPr fitToPage="1"/>
  </sheetPr>
  <dimension ref="A1:AW31"/>
  <sheetViews>
    <sheetView topLeftCell="A10" workbookViewId="0">
      <selection activeCell="O27" sqref="O27"/>
    </sheetView>
  </sheetViews>
  <sheetFormatPr defaultRowHeight="13.300000"/>
  <cols>
    <col min="1" max="41" width="3.00500011" customWidth="1" outlineLevel="0"/>
    <col min="42" max="72" width="2.75500011" customWidth="1" outlineLevel="0"/>
  </cols>
  <sheetData>
    <row r="1" spans="1:49" ht="25.300000">
      <c r="A1" s="53" t="s">
        <v>33</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12"/>
      <c r="AQ1" s="12"/>
      <c r="AR1" s="12"/>
      <c r="AS1" s="12"/>
      <c r="AT1" s="12"/>
      <c r="AU1" s="12"/>
      <c r="AV1" s="12"/>
      <c r="AW1" s="12"/>
    </row>
    <row r="2" spans="1:49" ht="25.300000">
      <c r="A2" s="53" t="s">
        <v>22</v>
      </c>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12"/>
      <c r="AQ2" s="12"/>
      <c r="AR2" s="12"/>
      <c r="AS2" s="12"/>
      <c r="AT2" s="12"/>
      <c r="AU2" s="12"/>
      <c r="AV2" s="12"/>
      <c r="AW2" s="12"/>
    </row>
    <row r="3" spans="1:49" ht="18.450000">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row>
    <row r="4" spans="1:49" ht="25.300000">
      <c r="A4" s="53" t="s">
        <v>47</v>
      </c>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row>
    <row r="6" spans="1:49" s="2" customFormat="1" ht="15.750000" customHeight="1">
      <c r="A6" s="1" t="s">
        <v>23</v>
      </c>
      <c r="G6" s="3"/>
      <c r="H6" s="3"/>
      <c r="I6" s="3"/>
      <c r="J6" s="3"/>
      <c r="K6" s="3"/>
      <c r="L6" s="3"/>
      <c r="M6" s="3"/>
      <c r="N6" s="3"/>
      <c r="O6" s="3"/>
      <c r="P6" s="3"/>
      <c r="Q6" s="3"/>
      <c r="R6" s="3"/>
      <c r="S6" s="3"/>
      <c r="T6" s="3"/>
      <c r="U6" s="3"/>
      <c r="V6" s="3"/>
      <c r="W6" s="3"/>
      <c r="X6" s="3"/>
      <c r="Y6" s="3"/>
      <c r="Z6" s="3"/>
      <c r="AA6" s="3"/>
      <c r="AB6" s="3"/>
      <c r="AC6" s="3"/>
      <c r="AD6" s="3"/>
      <c r="AE6" s="7"/>
      <c r="AF6" s="3"/>
      <c r="AG6" s="3"/>
      <c r="AH6" s="3"/>
      <c r="AI6" s="3"/>
      <c r="AJ6" s="3"/>
      <c r="AK6" s="3"/>
      <c r="AL6" s="3"/>
      <c r="AM6" s="3"/>
      <c r="AN6" s="3"/>
    </row>
    <row r="7" spans="1:49" s="2" customFormat="1" ht="15.750000" customHeight="1">
      <c r="A7" s="159"/>
      <c r="B7" s="160"/>
      <c r="C7" s="160"/>
      <c r="D7" s="160"/>
      <c r="E7" s="160"/>
      <c r="F7" s="161"/>
      <c r="G7" s="162">
        <f>A10</f>
        <v>1</v>
      </c>
      <c r="H7" s="163"/>
      <c r="I7" s="163"/>
      <c r="J7" s="163"/>
      <c r="K7" s="163"/>
      <c r="L7" s="164"/>
      <c r="M7" s="162">
        <f>A13</f>
        <v>2</v>
      </c>
      <c r="N7" s="163"/>
      <c r="O7" s="163"/>
      <c r="P7" s="163"/>
      <c r="Q7" s="163"/>
      <c r="R7" s="164"/>
      <c r="S7" s="162">
        <f>A16</f>
        <v>3</v>
      </c>
      <c r="T7" s="163"/>
      <c r="U7" s="163"/>
      <c r="V7" s="163"/>
      <c r="W7" s="163"/>
      <c r="X7" s="164"/>
      <c r="Y7" s="162">
        <f>A19</f>
        <v>4</v>
      </c>
      <c r="Z7" s="163"/>
      <c r="AA7" s="163"/>
      <c r="AB7" s="163"/>
      <c r="AC7" s="163"/>
      <c r="AD7" s="165"/>
      <c r="AE7" s="166" t="s">
        <v>0</v>
      </c>
      <c r="AF7" s="169" t="s">
        <v>1</v>
      </c>
      <c r="AG7" s="4" t="s">
        <v>2</v>
      </c>
      <c r="AH7" s="4" t="s">
        <v>3</v>
      </c>
      <c r="AI7" s="172" t="s">
        <v>2</v>
      </c>
      <c r="AJ7" s="173"/>
      <c r="AK7" s="174" t="s">
        <v>4</v>
      </c>
      <c r="AL7" s="174" t="s">
        <v>5</v>
      </c>
      <c r="AM7" s="177" t="s">
        <v>6</v>
      </c>
      <c r="AN7" s="178"/>
      <c r="AO7" s="183" t="s">
        <v>7</v>
      </c>
    </row>
    <row r="8" spans="1:49" s="2" customFormat="1" ht="15.750000" customHeight="1">
      <c r="A8" s="186"/>
      <c r="B8" s="3"/>
      <c r="C8" s="3"/>
      <c r="D8" s="3"/>
      <c r="E8" s="3"/>
      <c r="F8" s="187"/>
      <c r="G8" s="188" t="str">
        <f>IF(A11=""," ",A11)</f>
        <v>町田イースト</v>
      </c>
      <c r="H8" s="189"/>
      <c r="I8" s="189"/>
      <c r="J8" s="189"/>
      <c r="K8" s="189"/>
      <c r="L8" s="190"/>
      <c r="M8" s="188" t="str">
        <f>IF(A14=""," ",A14)</f>
        <v>Ａｍｂｉｔｉｏｕｓ Ｌ２００</v>
      </c>
      <c r="N8" s="189"/>
      <c r="O8" s="189"/>
      <c r="P8" s="189"/>
      <c r="Q8" s="189"/>
      <c r="R8" s="190"/>
      <c r="S8" s="188" t="str">
        <f>IF(A17=""," ",A17)</f>
        <v>Ｓｏｕｔｈ</v>
      </c>
      <c r="T8" s="189"/>
      <c r="U8" s="189"/>
      <c r="V8" s="189"/>
      <c r="W8" s="189"/>
      <c r="X8" s="190"/>
      <c r="Y8" s="194" t="str">
        <f>IF(A20=""," ",A20)</f>
        <v>JUST　DO　IT．</v>
      </c>
      <c r="Z8" s="195"/>
      <c r="AA8" s="195"/>
      <c r="AB8" s="195"/>
      <c r="AC8" s="195"/>
      <c r="AD8" s="196"/>
      <c r="AE8" s="167"/>
      <c r="AF8" s="170"/>
      <c r="AG8" s="5"/>
      <c r="AH8" s="5"/>
      <c r="AI8" s="200" t="s">
        <v>3</v>
      </c>
      <c r="AJ8" s="201"/>
      <c r="AK8" s="175"/>
      <c r="AL8" s="175"/>
      <c r="AM8" s="179"/>
      <c r="AN8" s="180"/>
      <c r="AO8" s="184"/>
    </row>
    <row r="9" spans="1:49" s="2" customFormat="1" ht="15.750000" customHeight="1">
      <c r="A9" s="202"/>
      <c r="B9" s="203"/>
      <c r="C9" s="203"/>
      <c r="D9" s="203"/>
      <c r="E9" s="203"/>
      <c r="F9" s="204"/>
      <c r="G9" s="191"/>
      <c r="H9" s="192"/>
      <c r="I9" s="192"/>
      <c r="J9" s="192"/>
      <c r="K9" s="192"/>
      <c r="L9" s="193"/>
      <c r="M9" s="191"/>
      <c r="N9" s="192"/>
      <c r="O9" s="192"/>
      <c r="P9" s="192"/>
      <c r="Q9" s="192"/>
      <c r="R9" s="193"/>
      <c r="S9" s="191"/>
      <c r="T9" s="192"/>
      <c r="U9" s="192"/>
      <c r="V9" s="192"/>
      <c r="W9" s="192"/>
      <c r="X9" s="193"/>
      <c r="Y9" s="197"/>
      <c r="Z9" s="198"/>
      <c r="AA9" s="198"/>
      <c r="AB9" s="198"/>
      <c r="AC9" s="198"/>
      <c r="AD9" s="199"/>
      <c r="AE9" s="168"/>
      <c r="AF9" s="171"/>
      <c r="AG9" s="24" t="s">
        <v>8</v>
      </c>
      <c r="AH9" s="24" t="s">
        <v>8</v>
      </c>
      <c r="AI9" s="205" t="s">
        <v>9</v>
      </c>
      <c r="AJ9" s="206"/>
      <c r="AK9" s="176"/>
      <c r="AL9" s="176"/>
      <c r="AM9" s="181"/>
      <c r="AN9" s="182"/>
      <c r="AO9" s="185"/>
    </row>
    <row r="10" spans="1:49" s="2" customFormat="1" ht="15.750000" customHeight="1">
      <c r="A10" s="215">
        <v>1</v>
      </c>
      <c r="B10" s="216"/>
      <c r="C10" s="216"/>
      <c r="D10" s="216"/>
      <c r="E10" s="216"/>
      <c r="F10" s="217"/>
      <c r="G10" s="115"/>
      <c r="H10" s="116"/>
      <c r="I10" s="116"/>
      <c r="J10" s="116"/>
      <c r="K10" s="116"/>
      <c r="L10" s="117"/>
      <c r="M10" s="28"/>
      <c r="N10" s="29"/>
      <c r="O10" s="28">
        <v>11</v>
      </c>
      <c r="P10" s="29" t="s">
        <v>26</v>
      </c>
      <c r="Q10" s="30">
        <v>15</v>
      </c>
      <c r="R10" s="30"/>
      <c r="S10" s="28"/>
      <c r="T10" s="29"/>
      <c r="U10" s="28">
        <v>15</v>
      </c>
      <c r="V10" s="29" t="s">
        <v>26</v>
      </c>
      <c r="W10" s="30">
        <v>7</v>
      </c>
      <c r="X10" s="30"/>
      <c r="Y10" s="28"/>
      <c r="Z10" s="29"/>
      <c r="AA10" s="28">
        <v>10</v>
      </c>
      <c r="AB10" s="29" t="s">
        <v>26</v>
      </c>
      <c r="AC10" s="30">
        <v>15</v>
      </c>
      <c r="AD10" s="29"/>
      <c r="AE10" s="218">
        <f>COUNTIF(A10:AD12,"○")</f>
        <v>1</v>
      </c>
      <c r="AF10" s="127">
        <f>COUNTIF(A10:AD12,"●")</f>
        <v>2</v>
      </c>
      <c r="AG10" s="127">
        <f>N11+T11+Z11</f>
        <v>2</v>
      </c>
      <c r="AH10" s="127">
        <f>R11+X11+AD11</f>
        <v>4</v>
      </c>
      <c r="AI10" s="106">
        <f>IF(AH10=0,"----",AG10/AH10)</f>
        <v>0.5</v>
      </c>
      <c r="AJ10" s="107"/>
      <c r="AK10" s="136">
        <f>SUM(,O10:O12,U10:U12,AA10:AA12)</f>
        <v>69</v>
      </c>
      <c r="AL10" s="136">
        <f>SUM(Q10:Q12,W10:W12,AC10:AC12)</f>
        <v>71</v>
      </c>
      <c r="AM10" s="106">
        <f>AK10/AL10</f>
        <v>0.971830985915493</v>
      </c>
      <c r="AN10" s="107"/>
      <c r="AO10" s="60">
        <v>3</v>
      </c>
    </row>
    <row r="11" spans="1:49" s="2" customFormat="1" ht="15.750000" customHeight="1">
      <c r="A11" s="209" t="s">
        <v>37</v>
      </c>
      <c r="B11" s="210"/>
      <c r="C11" s="210"/>
      <c r="D11" s="210"/>
      <c r="E11" s="210"/>
      <c r="F11" s="211"/>
      <c r="G11" s="118"/>
      <c r="H11" s="119"/>
      <c r="I11" s="119"/>
      <c r="J11" s="119"/>
      <c r="K11" s="119"/>
      <c r="L11" s="120"/>
      <c r="M11" s="32" t="str">
        <f>IF(N11&gt;R11,"○",IF(N11=R11,"△",IF(N11&lt;R11,"●")))</f>
        <v>●</v>
      </c>
      <c r="N11" s="33">
        <v>0</v>
      </c>
      <c r="O11" s="32">
        <v>11</v>
      </c>
      <c r="P11" s="33" t="str">
        <f>IF(O11="","","-")</f>
        <v>-</v>
      </c>
      <c r="Q11" s="34">
        <v>15</v>
      </c>
      <c r="R11" s="34">
        <v>2</v>
      </c>
      <c r="S11" s="32" t="str">
        <f>IF(T11&gt;X11,"○",IF(T11=X11,"△",IF(T11&lt;X11,"●")))</f>
        <v>○</v>
      </c>
      <c r="T11" s="33">
        <v>2</v>
      </c>
      <c r="U11" s="32">
        <v>15</v>
      </c>
      <c r="V11" s="33" t="str">
        <f>IF(U11="","","-")</f>
        <v>-</v>
      </c>
      <c r="W11" s="34">
        <v>4</v>
      </c>
      <c r="X11" s="34">
        <v>0</v>
      </c>
      <c r="Y11" s="32" t="str">
        <f>IF(Z11&gt;AD11,"○",IF(Z11=AD11,"△",IF(Z11&lt;AD11,"●")))</f>
        <v>●</v>
      </c>
      <c r="Z11" s="33">
        <v>0</v>
      </c>
      <c r="AA11" s="32">
        <v>7</v>
      </c>
      <c r="AB11" s="33" t="str">
        <f>IF(AA11="","","-")</f>
        <v>-</v>
      </c>
      <c r="AC11" s="34">
        <v>15</v>
      </c>
      <c r="AD11" s="33">
        <v>2</v>
      </c>
      <c r="AE11" s="219"/>
      <c r="AF11" s="128"/>
      <c r="AG11" s="128"/>
      <c r="AH11" s="128"/>
      <c r="AI11" s="108"/>
      <c r="AJ11" s="109"/>
      <c r="AK11" s="137"/>
      <c r="AL11" s="137"/>
      <c r="AM11" s="108"/>
      <c r="AN11" s="109"/>
      <c r="AO11" s="207"/>
    </row>
    <row r="12" spans="1:49" s="2" customFormat="1" ht="15.750000" customHeight="1">
      <c r="A12" s="212"/>
      <c r="B12" s="213"/>
      <c r="C12" s="213"/>
      <c r="D12" s="213"/>
      <c r="E12" s="213"/>
      <c r="F12" s="214"/>
      <c r="G12" s="121"/>
      <c r="H12" s="122"/>
      <c r="I12" s="122"/>
      <c r="J12" s="122"/>
      <c r="K12" s="122"/>
      <c r="L12" s="123"/>
      <c r="M12" s="36"/>
      <c r="N12" s="37"/>
      <c r="O12" s="36"/>
      <c r="P12" s="37" t="str">
        <f>IF(O12="","","-")</f>
        <v/>
      </c>
      <c r="Q12" s="38"/>
      <c r="R12" s="38"/>
      <c r="S12" s="36"/>
      <c r="T12" s="37"/>
      <c r="U12" s="36"/>
      <c r="V12" s="37" t="str">
        <f>IF(U12="","","-")</f>
        <v/>
      </c>
      <c r="W12" s="38"/>
      <c r="X12" s="38"/>
      <c r="Y12" s="36"/>
      <c r="Z12" s="37"/>
      <c r="AA12" s="36"/>
      <c r="AB12" s="37" t="str">
        <f>IF(AA12="","","-")</f>
        <v/>
      </c>
      <c r="AC12" s="38"/>
      <c r="AD12" s="37"/>
      <c r="AE12" s="220"/>
      <c r="AF12" s="129"/>
      <c r="AG12" s="129"/>
      <c r="AH12" s="129"/>
      <c r="AI12" s="110"/>
      <c r="AJ12" s="111"/>
      <c r="AK12" s="138"/>
      <c r="AL12" s="138"/>
      <c r="AM12" s="110"/>
      <c r="AN12" s="111"/>
      <c r="AO12" s="208"/>
    </row>
    <row r="13" spans="1:49" s="2" customFormat="1" ht="15.750000" customHeight="1">
      <c r="A13" s="215">
        <v>2</v>
      </c>
      <c r="B13" s="216"/>
      <c r="C13" s="216"/>
      <c r="D13" s="216"/>
      <c r="E13" s="216"/>
      <c r="F13" s="217"/>
      <c r="G13" s="28"/>
      <c r="H13" s="29"/>
      <c r="I13" s="28">
        <f>Q10</f>
        <v>15</v>
      </c>
      <c r="J13" s="29" t="s">
        <v>26</v>
      </c>
      <c r="K13" s="30">
        <f>O10</f>
        <v>11</v>
      </c>
      <c r="L13" s="30"/>
      <c r="M13" s="143"/>
      <c r="N13" s="119"/>
      <c r="O13" s="119"/>
      <c r="P13" s="119"/>
      <c r="Q13" s="119"/>
      <c r="R13" s="120"/>
      <c r="S13" s="28"/>
      <c r="T13" s="29"/>
      <c r="U13" s="28">
        <v>15</v>
      </c>
      <c r="V13" s="29" t="s">
        <v>26</v>
      </c>
      <c r="W13" s="30">
        <v>4</v>
      </c>
      <c r="X13" s="30"/>
      <c r="Y13" s="28"/>
      <c r="Z13" s="29"/>
      <c r="AA13" s="28">
        <v>7</v>
      </c>
      <c r="AB13" s="29" t="s">
        <v>26</v>
      </c>
      <c r="AC13" s="30">
        <v>15</v>
      </c>
      <c r="AD13" s="29"/>
      <c r="AE13" s="218">
        <f>COUNTIF(A13:AD15,"○")</f>
        <v>2</v>
      </c>
      <c r="AF13" s="127">
        <f>COUNTIF(A13:AD15,"●")</f>
        <v>1</v>
      </c>
      <c r="AG13" s="127">
        <f>H14+T14+Z14</f>
        <v>4</v>
      </c>
      <c r="AH13" s="127">
        <f>L14+X14+AD14</f>
        <v>2</v>
      </c>
      <c r="AI13" s="106">
        <f>IF(AH13=0,"----",AG13/AH13)</f>
        <v>2</v>
      </c>
      <c r="AJ13" s="107"/>
      <c r="AK13" s="136">
        <f>SUM(I13:I15,U13:U15,AA13:AA15)</f>
        <v>73</v>
      </c>
      <c r="AL13" s="136">
        <f>SUM(K13:K15,W13:W15,AC13:AC15)</f>
        <v>59</v>
      </c>
      <c r="AM13" s="106">
        <f>AK13/AL13</f>
        <v>1.23728813559322</v>
      </c>
      <c r="AN13" s="107"/>
      <c r="AO13" s="221">
        <v>2</v>
      </c>
    </row>
    <row r="14" spans="1:49" s="2" customFormat="1" ht="15.750000" customHeight="1">
      <c r="A14" s="223" t="s">
        <v>49</v>
      </c>
      <c r="B14" s="224"/>
      <c r="C14" s="224"/>
      <c r="D14" s="224"/>
      <c r="E14" s="224"/>
      <c r="F14" s="225"/>
      <c r="G14" s="32" t="str">
        <f>IF(M11="○","●",IF(M11="△","△",IF(M11="●","○",IF(M11="",""))))</f>
        <v>○</v>
      </c>
      <c r="H14" s="33">
        <f>IF(R11="","",R11)</f>
        <v>2</v>
      </c>
      <c r="I14" s="32">
        <f>IF(Q11="","",Q11)</f>
        <v>15</v>
      </c>
      <c r="J14" s="33" t="str">
        <f>IF(I14="","","-")</f>
        <v>-</v>
      </c>
      <c r="K14" s="34">
        <f>IF(O11="","",O11)</f>
        <v>11</v>
      </c>
      <c r="L14" s="34">
        <f>IF(N11="","",N11)</f>
        <v>0</v>
      </c>
      <c r="M14" s="143"/>
      <c r="N14" s="119"/>
      <c r="O14" s="119"/>
      <c r="P14" s="119"/>
      <c r="Q14" s="119"/>
      <c r="R14" s="120"/>
      <c r="S14" s="32" t="str">
        <f>IF(T14&gt;X14,"○",IF(T14=X14,"△",IF(T14&lt;X14,"●")))</f>
        <v>○</v>
      </c>
      <c r="T14" s="33">
        <v>2</v>
      </c>
      <c r="U14" s="32">
        <v>15</v>
      </c>
      <c r="V14" s="33" t="str">
        <f>IF(U14="","","-")</f>
        <v>-</v>
      </c>
      <c r="W14" s="34">
        <v>3</v>
      </c>
      <c r="X14" s="34">
        <v>0</v>
      </c>
      <c r="Y14" s="32" t="str">
        <f>IF(Z14&gt;AD14,"○",IF(Z14=AD14,"△",IF(Z14&lt;AD14,"●")))</f>
        <v>●</v>
      </c>
      <c r="Z14" s="33">
        <v>0</v>
      </c>
      <c r="AA14" s="32">
        <v>6</v>
      </c>
      <c r="AB14" s="33" t="str">
        <f>IF(AA14="","","-")</f>
        <v>-</v>
      </c>
      <c r="AC14" s="34">
        <v>15</v>
      </c>
      <c r="AD14" s="33">
        <v>2</v>
      </c>
      <c r="AE14" s="219"/>
      <c r="AF14" s="128"/>
      <c r="AG14" s="128"/>
      <c r="AH14" s="128"/>
      <c r="AI14" s="108"/>
      <c r="AJ14" s="109"/>
      <c r="AK14" s="137"/>
      <c r="AL14" s="137"/>
      <c r="AM14" s="108"/>
      <c r="AN14" s="109"/>
      <c r="AO14" s="207"/>
    </row>
    <row r="15" spans="1:49" s="2" customFormat="1" ht="15.750000" customHeight="1">
      <c r="A15" s="226"/>
      <c r="B15" s="227"/>
      <c r="C15" s="227"/>
      <c r="D15" s="227"/>
      <c r="E15" s="227"/>
      <c r="F15" s="228"/>
      <c r="G15" s="36"/>
      <c r="H15" s="37"/>
      <c r="I15" s="36" t="str">
        <f>IF(Q12="","",Q12)</f>
        <v/>
      </c>
      <c r="J15" s="37" t="str">
        <f>IF(I15="","","-")</f>
        <v/>
      </c>
      <c r="K15" s="38" t="str">
        <f>IF(O12="","",O12)</f>
        <v/>
      </c>
      <c r="L15" s="38"/>
      <c r="M15" s="143"/>
      <c r="N15" s="119"/>
      <c r="O15" s="119"/>
      <c r="P15" s="119"/>
      <c r="Q15" s="119"/>
      <c r="R15" s="120"/>
      <c r="S15" s="36"/>
      <c r="T15" s="37"/>
      <c r="U15" s="36"/>
      <c r="V15" s="37" t="str">
        <f>IF(U15="","","-")</f>
        <v/>
      </c>
      <c r="W15" s="38"/>
      <c r="X15" s="38"/>
      <c r="Y15" s="36"/>
      <c r="Z15" s="37"/>
      <c r="AA15" s="36"/>
      <c r="AB15" s="37" t="str">
        <f>IF(AA15="","","-")</f>
        <v/>
      </c>
      <c r="AC15" s="38"/>
      <c r="AD15" s="37"/>
      <c r="AE15" s="220"/>
      <c r="AF15" s="129"/>
      <c r="AG15" s="129"/>
      <c r="AH15" s="129"/>
      <c r="AI15" s="110"/>
      <c r="AJ15" s="111"/>
      <c r="AK15" s="138"/>
      <c r="AL15" s="138"/>
      <c r="AM15" s="110"/>
      <c r="AN15" s="111"/>
      <c r="AO15" s="222"/>
    </row>
    <row r="16" spans="1:49" s="2" customFormat="1" ht="15.750000" customHeight="1">
      <c r="A16" s="232">
        <v>3</v>
      </c>
      <c r="B16" s="233"/>
      <c r="C16" s="233"/>
      <c r="D16" s="233"/>
      <c r="E16" s="233"/>
      <c r="F16" s="234"/>
      <c r="G16" s="28"/>
      <c r="H16" s="29"/>
      <c r="I16" s="28">
        <f>W10</f>
        <v>7</v>
      </c>
      <c r="J16" s="29" t="s">
        <v>26</v>
      </c>
      <c r="K16" s="30">
        <f>U10</f>
        <v>15</v>
      </c>
      <c r="L16" s="30"/>
      <c r="M16" s="28"/>
      <c r="N16" s="29"/>
      <c r="O16" s="28">
        <f>W13</f>
        <v>4</v>
      </c>
      <c r="P16" s="29" t="s">
        <v>26</v>
      </c>
      <c r="Q16" s="30">
        <f>U13</f>
        <v>15</v>
      </c>
      <c r="R16" s="30"/>
      <c r="S16" s="147"/>
      <c r="T16" s="116"/>
      <c r="U16" s="116"/>
      <c r="V16" s="116"/>
      <c r="W16" s="116"/>
      <c r="X16" s="117"/>
      <c r="Y16" s="28"/>
      <c r="Z16" s="29"/>
      <c r="AA16" s="28">
        <v>7</v>
      </c>
      <c r="AB16" s="29" t="s">
        <v>26</v>
      </c>
      <c r="AC16" s="30">
        <v>15</v>
      </c>
      <c r="AD16" s="29"/>
      <c r="AE16" s="218">
        <f>COUNTIF(A16:AD18,"○")</f>
        <v>0</v>
      </c>
      <c r="AF16" s="127">
        <f>COUNTIF(A16:AD18,"●")</f>
        <v>3</v>
      </c>
      <c r="AG16" s="127">
        <f>H17+N17+Z17</f>
        <v>0</v>
      </c>
      <c r="AH16" s="127">
        <f>L17+R17+AD17</f>
        <v>6</v>
      </c>
      <c r="AI16" s="106">
        <f>IF(AH16=0,"----",AG16/AH16)</f>
        <v>0</v>
      </c>
      <c r="AJ16" s="107"/>
      <c r="AK16" s="136">
        <f>SUM(I16:I18,O16:O18,AA16:AA18)</f>
        <v>27</v>
      </c>
      <c r="AL16" s="136">
        <f>SUM(K16:K18,Q16:Q18,AC16:AC18)</f>
        <v>90</v>
      </c>
      <c r="AM16" s="106">
        <f>AK16/AL16</f>
        <v>0.3</v>
      </c>
      <c r="AN16" s="107"/>
      <c r="AO16" s="60">
        <v>4</v>
      </c>
    </row>
    <row r="17" spans="1:42" s="2" customFormat="1" ht="15.750000" customHeight="1">
      <c r="A17" s="223" t="s">
        <v>38</v>
      </c>
      <c r="B17" s="224"/>
      <c r="C17" s="224"/>
      <c r="D17" s="224"/>
      <c r="E17" s="224"/>
      <c r="F17" s="225"/>
      <c r="G17" s="32" t="str">
        <f>IF(S11="○","●",IF(S11="△","△",IF(S11="●","○",IF(S11="",""))))</f>
        <v>●</v>
      </c>
      <c r="H17" s="33">
        <f>IF(X11="","",X11)</f>
        <v>0</v>
      </c>
      <c r="I17" s="32">
        <f>IF(W11="","",W11)</f>
        <v>4</v>
      </c>
      <c r="J17" s="33" t="str">
        <f>IF(I17="","","-")</f>
        <v>-</v>
      </c>
      <c r="K17" s="34">
        <f>IF(U11="","",U11)</f>
        <v>15</v>
      </c>
      <c r="L17" s="34">
        <f>IF(T11="","",T11)</f>
        <v>2</v>
      </c>
      <c r="M17" s="32" t="str">
        <f>IF(S14="○","●",IF(S14="△","△",IF(S14="●","○",IF(S14="",""))))</f>
        <v>●</v>
      </c>
      <c r="N17" s="33">
        <f>IF(X14="","",X14)</f>
        <v>0</v>
      </c>
      <c r="O17" s="32">
        <f>IF(W14="","",W14)</f>
        <v>3</v>
      </c>
      <c r="P17" s="33" t="str">
        <f>IF(O17="","","-")</f>
        <v>-</v>
      </c>
      <c r="Q17" s="34">
        <f>IF(U14="","",U14)</f>
        <v>15</v>
      </c>
      <c r="R17" s="34">
        <f>IF(T14="","",T14)</f>
        <v>2</v>
      </c>
      <c r="S17" s="143"/>
      <c r="T17" s="119"/>
      <c r="U17" s="119"/>
      <c r="V17" s="119"/>
      <c r="W17" s="119"/>
      <c r="X17" s="120"/>
      <c r="Y17" s="32" t="str">
        <f>IF(Z17&gt;AD17,"○",IF(Z17=AD17,"△",IF(Z17&lt;AD17,"●")))</f>
        <v>●</v>
      </c>
      <c r="Z17" s="33">
        <v>0</v>
      </c>
      <c r="AA17" s="32">
        <v>2</v>
      </c>
      <c r="AB17" s="33" t="str">
        <f>IF(AA17="","","-")</f>
        <v>-</v>
      </c>
      <c r="AC17" s="34">
        <v>15</v>
      </c>
      <c r="AD17" s="33">
        <v>2</v>
      </c>
      <c r="AE17" s="219"/>
      <c r="AF17" s="128"/>
      <c r="AG17" s="128"/>
      <c r="AH17" s="128"/>
      <c r="AI17" s="108"/>
      <c r="AJ17" s="109"/>
      <c r="AK17" s="137"/>
      <c r="AL17" s="137"/>
      <c r="AM17" s="108"/>
      <c r="AN17" s="109"/>
      <c r="AO17" s="207"/>
    </row>
    <row r="18" spans="1:42" s="2" customFormat="1" ht="15.750000" customHeight="1">
      <c r="A18" s="229"/>
      <c r="B18" s="230"/>
      <c r="C18" s="230"/>
      <c r="D18" s="230"/>
      <c r="E18" s="230"/>
      <c r="F18" s="231"/>
      <c r="G18" s="36"/>
      <c r="H18" s="37"/>
      <c r="I18" s="36" t="str">
        <f>IF(W12="","",W12)</f>
        <v/>
      </c>
      <c r="J18" s="37" t="str">
        <f>IF(I18="","","-")</f>
        <v/>
      </c>
      <c r="K18" s="38" t="str">
        <f>IF(U12="","",U12)</f>
        <v/>
      </c>
      <c r="L18" s="38"/>
      <c r="M18" s="36"/>
      <c r="N18" s="37"/>
      <c r="O18" s="36" t="str">
        <f>IF(W15="","",W15)</f>
        <v/>
      </c>
      <c r="P18" s="37" t="str">
        <f>IF(O18="","","-")</f>
        <v/>
      </c>
      <c r="Q18" s="38" t="str">
        <f>IF(U15="","",U15)</f>
        <v/>
      </c>
      <c r="R18" s="38"/>
      <c r="S18" s="150"/>
      <c r="T18" s="122"/>
      <c r="U18" s="122"/>
      <c r="V18" s="122"/>
      <c r="W18" s="122"/>
      <c r="X18" s="123"/>
      <c r="Y18" s="36"/>
      <c r="Z18" s="37"/>
      <c r="AA18" s="36"/>
      <c r="AB18" s="37" t="str">
        <f>IF(AA18="","","-")</f>
        <v/>
      </c>
      <c r="AC18" s="38"/>
      <c r="AD18" s="37"/>
      <c r="AE18" s="220"/>
      <c r="AF18" s="129"/>
      <c r="AG18" s="129"/>
      <c r="AH18" s="129"/>
      <c r="AI18" s="110"/>
      <c r="AJ18" s="111"/>
      <c r="AK18" s="138"/>
      <c r="AL18" s="138"/>
      <c r="AM18" s="110"/>
      <c r="AN18" s="111"/>
      <c r="AO18" s="208"/>
    </row>
    <row r="19" spans="1:42" s="2" customFormat="1" ht="15.750000" customHeight="1">
      <c r="A19" s="215">
        <v>4</v>
      </c>
      <c r="B19" s="216"/>
      <c r="C19" s="216"/>
      <c r="D19" s="216"/>
      <c r="E19" s="216"/>
      <c r="F19" s="217"/>
      <c r="G19" s="28"/>
      <c r="H19" s="29"/>
      <c r="I19" s="28">
        <f>AC10</f>
        <v>15</v>
      </c>
      <c r="J19" s="29" t="s">
        <v>26</v>
      </c>
      <c r="K19" s="30">
        <f>AA10</f>
        <v>10</v>
      </c>
      <c r="L19" s="30"/>
      <c r="M19" s="28"/>
      <c r="N19" s="29"/>
      <c r="O19" s="28">
        <f>AC13</f>
        <v>15</v>
      </c>
      <c r="P19" s="29" t="s">
        <v>26</v>
      </c>
      <c r="Q19" s="30">
        <f>AA13</f>
        <v>7</v>
      </c>
      <c r="R19" s="30"/>
      <c r="S19" s="28"/>
      <c r="T19" s="29"/>
      <c r="U19" s="28">
        <f>AC16</f>
        <v>15</v>
      </c>
      <c r="V19" s="29" t="s">
        <v>26</v>
      </c>
      <c r="W19" s="30">
        <f>AA16</f>
        <v>7</v>
      </c>
      <c r="X19" s="30"/>
      <c r="Y19" s="147"/>
      <c r="Z19" s="116"/>
      <c r="AA19" s="116"/>
      <c r="AB19" s="116"/>
      <c r="AC19" s="116"/>
      <c r="AD19" s="116"/>
      <c r="AE19" s="218">
        <f>COUNTIF(A19:AD21,"○")</f>
        <v>3</v>
      </c>
      <c r="AF19" s="127">
        <f>COUNTIF(A19:AD21,"●")</f>
        <v>0</v>
      </c>
      <c r="AG19" s="127">
        <f>H20+N20+T20</f>
        <v>6</v>
      </c>
      <c r="AH19" s="127">
        <f>L20+R20+X20</f>
        <v>0</v>
      </c>
      <c r="AI19" s="106" t="str">
        <f>IF(AH19=0,"----",AG19/AH19)</f>
        <v>----</v>
      </c>
      <c r="AJ19" s="107"/>
      <c r="AK19" s="136">
        <f>SUM(I19:I21,O19:O21,U19:U21)</f>
        <v>90</v>
      </c>
      <c r="AL19" s="136">
        <f>SUM(K19:K21,Q19:Q21,W19:W21)</f>
        <v>39</v>
      </c>
      <c r="AM19" s="106">
        <f>AK19/AL19</f>
        <v>2.30769230769231</v>
      </c>
      <c r="AN19" s="107"/>
      <c r="AO19" s="60">
        <v>1</v>
      </c>
    </row>
    <row r="20" spans="1:42" s="2" customFormat="1" ht="15.750000" customHeight="1">
      <c r="A20" s="209" t="s">
        <v>35</v>
      </c>
      <c r="B20" s="210"/>
      <c r="C20" s="210"/>
      <c r="D20" s="210"/>
      <c r="E20" s="210"/>
      <c r="F20" s="211"/>
      <c r="G20" s="32" t="str">
        <f>IF(Y11="○","●",IF(Y11="△","△",IF(Y11="●","○",IF(Y11="",""))))</f>
        <v>○</v>
      </c>
      <c r="H20" s="33">
        <f>IF(AD11="","",AD11)</f>
        <v>2</v>
      </c>
      <c r="I20" s="32">
        <f>IF(AC11="","",AC11)</f>
        <v>15</v>
      </c>
      <c r="J20" s="33" t="str">
        <f>IF(I20="","","-")</f>
        <v>-</v>
      </c>
      <c r="K20" s="34">
        <f>IF(AA11="","",AA11)</f>
        <v>7</v>
      </c>
      <c r="L20" s="34">
        <f>IF(Z11="","",Z11)</f>
        <v>0</v>
      </c>
      <c r="M20" s="32" t="str">
        <f>IF(Y14="○","●",IF(Y14="△","△",IF(Y14="●","○",IF(Y14="",""))))</f>
        <v>○</v>
      </c>
      <c r="N20" s="33">
        <f>IF(AD14="","",AD14)</f>
        <v>2</v>
      </c>
      <c r="O20" s="32">
        <f>IF(AC14="","",AC14)</f>
        <v>15</v>
      </c>
      <c r="P20" s="33" t="str">
        <f>IF(O20="","","-")</f>
        <v>-</v>
      </c>
      <c r="Q20" s="34">
        <f>IF(AA14="","",AA14)</f>
        <v>6</v>
      </c>
      <c r="R20" s="34">
        <f>IF(Z14="","",Z14)</f>
        <v>0</v>
      </c>
      <c r="S20" s="32" t="str">
        <f>IF(Y17="○","●",IF(Y17="△","△",IF(Y17="●","○",IF(Y17="",""))))</f>
        <v>○</v>
      </c>
      <c r="T20" s="33">
        <f>IF(AD17="","",AD17)</f>
        <v>2</v>
      </c>
      <c r="U20" s="32">
        <f>IF(AC17="","",AC17)</f>
        <v>15</v>
      </c>
      <c r="V20" s="33" t="str">
        <f>IF(U20="","","-")</f>
        <v>-</v>
      </c>
      <c r="W20" s="34">
        <f>IF(AA17="","",AA17)</f>
        <v>2</v>
      </c>
      <c r="X20" s="34">
        <f>IF(Z17="","",Z17)</f>
        <v>0</v>
      </c>
      <c r="Y20" s="143"/>
      <c r="Z20" s="119"/>
      <c r="AA20" s="119"/>
      <c r="AB20" s="119"/>
      <c r="AC20" s="119"/>
      <c r="AD20" s="119"/>
      <c r="AE20" s="219"/>
      <c r="AF20" s="128"/>
      <c r="AG20" s="128"/>
      <c r="AH20" s="128"/>
      <c r="AI20" s="108"/>
      <c r="AJ20" s="109"/>
      <c r="AK20" s="137"/>
      <c r="AL20" s="137"/>
      <c r="AM20" s="108"/>
      <c r="AN20" s="109"/>
      <c r="AO20" s="207"/>
    </row>
    <row r="21" spans="1:42" s="2" customFormat="1" ht="15.750000" customHeight="1">
      <c r="A21" s="212"/>
      <c r="B21" s="213"/>
      <c r="C21" s="213"/>
      <c r="D21" s="213"/>
      <c r="E21" s="213"/>
      <c r="F21" s="214"/>
      <c r="G21" s="36"/>
      <c r="H21" s="37"/>
      <c r="I21" s="36" t="str">
        <f>IF(AC12="","",AC12)</f>
        <v/>
      </c>
      <c r="J21" s="37" t="str">
        <f>IF(I21="","","-")</f>
        <v/>
      </c>
      <c r="K21" s="38" t="str">
        <f>IF(AA12="","",AA12)</f>
        <v/>
      </c>
      <c r="L21" s="38"/>
      <c r="M21" s="36"/>
      <c r="N21" s="37"/>
      <c r="O21" s="36" t="str">
        <f>IF(AC15="","",AC15)</f>
        <v/>
      </c>
      <c r="P21" s="37" t="str">
        <f>IF(O21="","","-")</f>
        <v/>
      </c>
      <c r="Q21" s="38" t="str">
        <f>IF(AA15="","",AA15)</f>
        <v/>
      </c>
      <c r="R21" s="38"/>
      <c r="S21" s="36"/>
      <c r="T21" s="37"/>
      <c r="U21" s="36" t="str">
        <f>IF(AC18="","",AC18)</f>
        <v/>
      </c>
      <c r="V21" s="37" t="str">
        <f>IF(U21="","","-")</f>
        <v/>
      </c>
      <c r="W21" s="38" t="str">
        <f>IF(AA18="","",AA18)</f>
        <v/>
      </c>
      <c r="X21" s="38"/>
      <c r="Y21" s="150"/>
      <c r="Z21" s="122"/>
      <c r="AA21" s="122"/>
      <c r="AB21" s="122"/>
      <c r="AC21" s="122"/>
      <c r="AD21" s="122"/>
      <c r="AE21" s="220"/>
      <c r="AF21" s="129"/>
      <c r="AG21" s="129"/>
      <c r="AH21" s="129"/>
      <c r="AI21" s="110"/>
      <c r="AJ21" s="111"/>
      <c r="AK21" s="138"/>
      <c r="AL21" s="138"/>
      <c r="AM21" s="110"/>
      <c r="AN21" s="111"/>
      <c r="AO21" s="208"/>
    </row>
    <row r="22" spans="1:42" s="40" customFormat="1" ht="15.750000" customHeight="1">
      <c r="A22" s="44"/>
      <c r="B22" s="44"/>
      <c r="C22" s="146" t="s">
        <v>63</v>
      </c>
      <c r="D22" s="146"/>
      <c r="E22" s="145" t="str">
        <f>IF(AO10=1,A11,IF(AO13=1,A14,IF(AO16=1,A17,IF(AO19=1,A20))))</f>
        <v>JUST　DO　IT．</v>
      </c>
      <c r="F22" s="145"/>
      <c r="G22" s="145"/>
      <c r="H22" s="145"/>
      <c r="I22" s="145"/>
      <c r="J22" s="145"/>
      <c r="K22" s="146" t="s">
        <v>64</v>
      </c>
      <c r="L22" s="146"/>
      <c r="M22" s="145" t="str">
        <f>IF(AO10=2,A11,IF(AO13=2,A14,IF(AO16=2,A17,IF(AO19=2,A20))))</f>
        <v>Ａｍｂｉｔｉｏｕｓ Ｌ２００</v>
      </c>
      <c r="N22" s="145"/>
      <c r="O22" s="145"/>
      <c r="P22" s="145"/>
      <c r="Q22" s="145"/>
      <c r="R22" s="145"/>
      <c r="S22" s="146" t="s">
        <v>65</v>
      </c>
      <c r="T22" s="146"/>
      <c r="U22" s="145" t="str">
        <f>IF(AO10=3,A11,IF(AO13=3,A14,IF(AO16=3,A17,IF(AO19=3,A20))))</f>
        <v>町田イースト</v>
      </c>
      <c r="V22" s="145"/>
      <c r="W22" s="145"/>
      <c r="X22" s="145"/>
      <c r="Y22" s="145"/>
      <c r="Z22" s="145"/>
      <c r="AA22" s="146" t="s">
        <v>66</v>
      </c>
      <c r="AB22" s="146"/>
      <c r="AC22" s="145" t="str">
        <f>IF(AO10=4,A11,IF(AO13=4,A14,IF(AO16=4,A17,IF(AO19=4,A20))))</f>
        <v>Ｓｏｕｔｈ</v>
      </c>
      <c r="AD22" s="145"/>
      <c r="AE22" s="145"/>
      <c r="AF22" s="145"/>
      <c r="AG22" s="145"/>
      <c r="AH22" s="145"/>
      <c r="AI22" s="33"/>
      <c r="AJ22" s="41"/>
      <c r="AK22" s="41"/>
      <c r="AL22" s="42"/>
      <c r="AM22" s="42"/>
      <c r="AN22" s="41"/>
      <c r="AO22" s="41"/>
      <c r="AP22" s="43"/>
    </row>
    <row r="23" spans="1:42" s="40" customFormat="1" ht="13.200000">
      <c r="A23" s="44"/>
      <c r="B23" s="44"/>
      <c r="C23" s="51"/>
      <c r="D23" s="51"/>
      <c r="E23" s="52"/>
      <c r="F23" s="52"/>
      <c r="G23" s="52"/>
      <c r="H23" s="52"/>
      <c r="I23" s="52"/>
      <c r="J23" s="52"/>
      <c r="K23" s="51"/>
      <c r="L23" s="51"/>
      <c r="M23" s="52"/>
      <c r="N23" s="52"/>
      <c r="O23" s="52"/>
      <c r="P23" s="52"/>
      <c r="Q23" s="52"/>
      <c r="R23" s="52"/>
      <c r="S23" s="51"/>
      <c r="T23" s="51"/>
      <c r="U23" s="52"/>
      <c r="V23" s="52"/>
      <c r="W23" s="52"/>
      <c r="X23" s="52"/>
      <c r="Y23" s="52"/>
      <c r="Z23" s="52"/>
      <c r="AA23" s="51"/>
      <c r="AB23" s="51"/>
      <c r="AC23" s="52"/>
      <c r="AD23" s="52"/>
      <c r="AE23" s="52"/>
      <c r="AF23" s="52"/>
      <c r="AG23" s="52"/>
      <c r="AH23" s="52"/>
      <c r="AI23" s="33"/>
      <c r="AJ23" s="41"/>
      <c r="AK23" s="41"/>
      <c r="AL23" s="42"/>
      <c r="AM23" s="42"/>
      <c r="AN23" s="41"/>
      <c r="AO23" s="41"/>
      <c r="AP23" s="43"/>
    </row>
    <row r="24" spans="1:42" s="2" customFormat="1" ht="15.750000" customHeight="1">
      <c r="A24" s="235" t="str">
        <f>A11</f>
        <v>町田イースト</v>
      </c>
      <c r="B24" s="235"/>
      <c r="C24" s="235"/>
      <c r="D24" s="235"/>
      <c r="E24" s="235"/>
      <c r="F24" s="8">
        <f>A10</f>
        <v>1</v>
      </c>
      <c r="H24" s="6"/>
      <c r="I24" s="6"/>
      <c r="J24" s="6"/>
      <c r="K24" s="6"/>
      <c r="L24" s="6"/>
      <c r="M24" s="8">
        <f>A19</f>
        <v>4</v>
      </c>
      <c r="N24" s="236" t="str">
        <f>A20</f>
        <v>JUST　DO　IT．</v>
      </c>
      <c r="O24" s="236"/>
      <c r="P24" s="236"/>
      <c r="Q24" s="236"/>
      <c r="R24" s="236"/>
      <c r="S24" s="9"/>
      <c r="T24" s="3" t="s">
        <v>48</v>
      </c>
      <c r="U24" s="6"/>
      <c r="V24" s="6"/>
      <c r="W24" s="6"/>
      <c r="X24" s="6"/>
      <c r="Y24" s="6"/>
      <c r="Z24" s="6"/>
      <c r="AA24" s="6"/>
      <c r="AB24" s="6"/>
      <c r="AC24" s="6"/>
      <c r="AD24" s="6"/>
      <c r="AE24" s="6"/>
      <c r="AF24" s="6"/>
      <c r="AG24" s="6"/>
      <c r="AH24" s="6"/>
      <c r="AI24" s="6" t="s">
        <v>10</v>
      </c>
      <c r="AJ24" s="6"/>
      <c r="AK24" s="6"/>
      <c r="AL24" s="6"/>
      <c r="AM24" s="6"/>
    </row>
    <row r="25" spans="1:42" s="2" customFormat="1" ht="15.750000" customHeight="1">
      <c r="D25" s="6"/>
      <c r="E25" s="6"/>
      <c r="F25" s="6"/>
      <c r="G25" s="238"/>
      <c r="H25" s="239"/>
      <c r="I25" s="239"/>
      <c r="J25" s="239"/>
      <c r="K25" s="239"/>
      <c r="L25" s="240"/>
      <c r="M25" s="6"/>
      <c r="N25" s="6"/>
      <c r="P25" s="6"/>
      <c r="Q25" s="6"/>
      <c r="R25" s="6"/>
      <c r="T25" s="7" t="s">
        <v>17</v>
      </c>
      <c r="U25" s="6"/>
      <c r="V25" s="6"/>
      <c r="W25" s="6"/>
      <c r="X25" s="237" t="str">
        <f>A11</f>
        <v>町田イースト</v>
      </c>
      <c r="Y25" s="237"/>
      <c r="Z25" s="237"/>
      <c r="AA25" s="237"/>
      <c r="AB25" s="237"/>
      <c r="AC25" s="3" t="s">
        <v>11</v>
      </c>
      <c r="AD25" s="237" t="str">
        <f>A14</f>
        <v>Ａｍｂｉｔｉｏｕｓ Ｌ２００</v>
      </c>
      <c r="AE25" s="237"/>
      <c r="AF25" s="237"/>
      <c r="AG25" s="237"/>
      <c r="AH25" s="237"/>
      <c r="AI25" s="237" t="s">
        <v>18</v>
      </c>
      <c r="AJ25" s="237"/>
      <c r="AK25" s="237"/>
      <c r="AL25" s="237"/>
      <c r="AM25" s="237"/>
    </row>
    <row r="26" spans="1:42" s="2" customFormat="1" ht="15.750000" customHeight="1">
      <c r="D26" s="6"/>
      <c r="E26" s="6"/>
      <c r="G26" s="241"/>
      <c r="H26" s="242"/>
      <c r="I26" s="242"/>
      <c r="J26" s="242"/>
      <c r="K26" s="242"/>
      <c r="L26" s="243"/>
      <c r="M26" s="6"/>
      <c r="N26" s="6"/>
      <c r="P26" s="6"/>
      <c r="Q26" s="6"/>
      <c r="R26" s="6"/>
      <c r="T26" s="7" t="s">
        <v>12</v>
      </c>
      <c r="U26" s="6"/>
      <c r="V26" s="6"/>
      <c r="W26" s="6"/>
      <c r="X26" s="237" t="str">
        <f>A17</f>
        <v>Ｓｏｕｔｈ</v>
      </c>
      <c r="Y26" s="237"/>
      <c r="Z26" s="237"/>
      <c r="AA26" s="237"/>
      <c r="AB26" s="237"/>
      <c r="AC26" s="3" t="s">
        <v>11</v>
      </c>
      <c r="AD26" s="237" t="str">
        <f>A20</f>
        <v>JUST　DO　IT．</v>
      </c>
      <c r="AE26" s="237"/>
      <c r="AF26" s="237"/>
      <c r="AG26" s="237"/>
      <c r="AH26" s="237"/>
      <c r="AI26" s="237" t="s">
        <v>19</v>
      </c>
      <c r="AJ26" s="237"/>
      <c r="AK26" s="237"/>
      <c r="AL26" s="237"/>
      <c r="AM26" s="237"/>
    </row>
    <row r="27" spans="1:42" s="2" customFormat="1" ht="15.750000" customHeight="1">
      <c r="D27" s="6"/>
      <c r="E27" s="6"/>
      <c r="F27" s="6"/>
      <c r="G27" s="241"/>
      <c r="H27" s="242"/>
      <c r="I27" s="242"/>
      <c r="J27" s="242"/>
      <c r="K27" s="242"/>
      <c r="L27" s="243"/>
      <c r="M27" s="6"/>
      <c r="N27" s="6"/>
      <c r="P27" s="6"/>
      <c r="Q27" s="6"/>
      <c r="R27" s="6"/>
      <c r="T27" s="7" t="s">
        <v>13</v>
      </c>
      <c r="U27" s="6"/>
      <c r="V27" s="6"/>
      <c r="W27" s="6"/>
      <c r="X27" s="237" t="str">
        <f>A11</f>
        <v>町田イースト</v>
      </c>
      <c r="Y27" s="237"/>
      <c r="Z27" s="237"/>
      <c r="AA27" s="237"/>
      <c r="AB27" s="237"/>
      <c r="AC27" s="3" t="s">
        <v>11</v>
      </c>
      <c r="AD27" s="237" t="str">
        <f>A17</f>
        <v>Ｓｏｕｔｈ</v>
      </c>
      <c r="AE27" s="237"/>
      <c r="AF27" s="237"/>
      <c r="AG27" s="237"/>
      <c r="AH27" s="237"/>
      <c r="AI27" s="237" t="str">
        <f>A14</f>
        <v>Ａｍｂｉｔｉｏｕｓ Ｌ２００</v>
      </c>
      <c r="AJ27" s="237"/>
      <c r="AK27" s="237"/>
      <c r="AL27" s="237"/>
      <c r="AM27" s="237"/>
    </row>
    <row r="28" spans="1:42" s="2" customFormat="1" ht="15.750000" customHeight="1">
      <c r="D28" s="6"/>
      <c r="E28" s="6"/>
      <c r="F28" s="6"/>
      <c r="G28" s="241"/>
      <c r="H28" s="242"/>
      <c r="I28" s="242"/>
      <c r="J28" s="242"/>
      <c r="K28" s="242"/>
      <c r="L28" s="243"/>
      <c r="M28" s="6"/>
      <c r="N28" s="6"/>
      <c r="P28" s="6"/>
      <c r="Q28" s="6"/>
      <c r="R28" s="6"/>
      <c r="T28" s="7" t="s">
        <v>14</v>
      </c>
      <c r="U28" s="6"/>
      <c r="V28" s="6"/>
      <c r="W28" s="6"/>
      <c r="X28" s="237" t="str">
        <f>A14</f>
        <v>Ａｍｂｉｔｉｏｕｓ Ｌ２００</v>
      </c>
      <c r="Y28" s="237"/>
      <c r="Z28" s="237"/>
      <c r="AA28" s="237"/>
      <c r="AB28" s="237"/>
      <c r="AC28" s="3" t="s">
        <v>11</v>
      </c>
      <c r="AD28" s="237" t="str">
        <f>A20</f>
        <v>JUST　DO　IT．</v>
      </c>
      <c r="AE28" s="237"/>
      <c r="AF28" s="237"/>
      <c r="AG28" s="237"/>
      <c r="AH28" s="237"/>
      <c r="AI28" s="237" t="str">
        <f>A11</f>
        <v>町田イースト</v>
      </c>
      <c r="AJ28" s="237"/>
      <c r="AK28" s="237"/>
      <c r="AL28" s="237"/>
      <c r="AM28" s="237"/>
    </row>
    <row r="29" spans="1:42" s="2" customFormat="1" ht="15.750000" customHeight="1">
      <c r="F29" s="6"/>
      <c r="G29" s="244"/>
      <c r="H29" s="245"/>
      <c r="I29" s="245"/>
      <c r="J29" s="245"/>
      <c r="K29" s="245"/>
      <c r="L29" s="246"/>
      <c r="M29" s="6"/>
      <c r="N29" s="6"/>
      <c r="P29" s="6"/>
      <c r="Q29" s="6"/>
      <c r="R29" s="6"/>
      <c r="T29" s="7" t="s">
        <v>15</v>
      </c>
      <c r="U29" s="6"/>
      <c r="V29" s="6"/>
      <c r="W29" s="6"/>
      <c r="X29" s="237" t="str">
        <f>A11</f>
        <v>町田イースト</v>
      </c>
      <c r="Y29" s="237"/>
      <c r="Z29" s="237"/>
      <c r="AA29" s="237"/>
      <c r="AB29" s="237"/>
      <c r="AC29" s="3" t="s">
        <v>11</v>
      </c>
      <c r="AD29" s="237" t="str">
        <f>A20</f>
        <v>JUST　DO　IT．</v>
      </c>
      <c r="AE29" s="237"/>
      <c r="AF29" s="237"/>
      <c r="AG29" s="237"/>
      <c r="AH29" s="237"/>
      <c r="AI29" s="237" t="str">
        <f>A17</f>
        <v>Ｓｏｕｔｈ</v>
      </c>
      <c r="AJ29" s="237"/>
      <c r="AK29" s="237"/>
      <c r="AL29" s="237"/>
      <c r="AM29" s="237"/>
    </row>
    <row r="30" spans="1:42" s="2" customFormat="1" ht="15.750000" customHeight="1">
      <c r="A30" s="235" t="str">
        <f>A14</f>
        <v>Ａｍｂｉｔｉｏｕｓ Ｌ２００</v>
      </c>
      <c r="B30" s="235"/>
      <c r="C30" s="235"/>
      <c r="D30" s="235"/>
      <c r="E30" s="235"/>
      <c r="F30" s="8">
        <f>A13</f>
        <v>2</v>
      </c>
      <c r="H30" s="6"/>
      <c r="I30" s="6"/>
      <c r="J30" s="6"/>
      <c r="K30" s="6"/>
      <c r="L30" s="6"/>
      <c r="M30" s="8">
        <f>A16</f>
        <v>3</v>
      </c>
      <c r="N30" s="236" t="str">
        <f>A17</f>
        <v>Ｓｏｕｔｈ</v>
      </c>
      <c r="O30" s="236"/>
      <c r="P30" s="236"/>
      <c r="Q30" s="236"/>
      <c r="R30" s="236"/>
      <c r="S30" s="9"/>
      <c r="T30" s="7" t="s">
        <v>16</v>
      </c>
      <c r="U30" s="6"/>
      <c r="V30" s="6"/>
      <c r="W30" s="6"/>
      <c r="X30" s="237" t="str">
        <f>A14</f>
        <v>Ａｍｂｉｔｉｏｕｓ Ｌ２００</v>
      </c>
      <c r="Y30" s="237"/>
      <c r="Z30" s="237"/>
      <c r="AA30" s="237"/>
      <c r="AB30" s="237"/>
      <c r="AC30" s="3" t="s">
        <v>11</v>
      </c>
      <c r="AD30" s="237" t="str">
        <f>A17</f>
        <v>Ｓｏｕｔｈ</v>
      </c>
      <c r="AE30" s="237"/>
      <c r="AF30" s="237"/>
      <c r="AG30" s="237"/>
      <c r="AH30" s="237"/>
      <c r="AI30" s="237" t="str">
        <f>A20</f>
        <v>JUST　DO　IT．</v>
      </c>
      <c r="AJ30" s="237"/>
      <c r="AK30" s="237"/>
      <c r="AL30" s="237"/>
      <c r="AM30" s="237"/>
    </row>
    <row r="31" ht="15.750000" customHeight="1"/>
  </sheetData>
  <mergeCells count="104">
    <mergeCell ref="A1:AO1"/>
    <mergeCell ref="A2:AO2"/>
    <mergeCell ref="A4:AO4"/>
    <mergeCell ref="A7:F7"/>
    <mergeCell ref="G7:L7"/>
    <mergeCell ref="M7:R7"/>
    <mergeCell ref="S7:X7"/>
    <mergeCell ref="Y7:AD7"/>
    <mergeCell ref="AE7:AE9"/>
    <mergeCell ref="AF7:AF9"/>
    <mergeCell ref="AI7:AJ7"/>
    <mergeCell ref="AK7:AK9"/>
    <mergeCell ref="AL7:AL9"/>
    <mergeCell ref="AM7:AN9"/>
    <mergeCell ref="AO7:AO9"/>
    <mergeCell ref="A8:F8"/>
    <mergeCell ref="G8:L9"/>
    <mergeCell ref="M8:R9"/>
    <mergeCell ref="S8:X9"/>
    <mergeCell ref="Y8:AD9"/>
    <mergeCell ref="AI8:AJ8"/>
    <mergeCell ref="A9:F9"/>
    <mergeCell ref="AI9:AJ9"/>
    <mergeCell ref="A10:F10"/>
    <mergeCell ref="G10:L12"/>
    <mergeCell ref="AE10:AE12"/>
    <mergeCell ref="AF10:AF12"/>
    <mergeCell ref="AG10:AG12"/>
    <mergeCell ref="AH10:AH12"/>
    <mergeCell ref="AI10:AJ12"/>
    <mergeCell ref="AK10:AK12"/>
    <mergeCell ref="AL10:AL12"/>
    <mergeCell ref="AM10:AN12"/>
    <mergeCell ref="AO10:AO12"/>
    <mergeCell ref="A11:F12"/>
    <mergeCell ref="A13:F13"/>
    <mergeCell ref="M13:R15"/>
    <mergeCell ref="AE13:AE15"/>
    <mergeCell ref="AF13:AF15"/>
    <mergeCell ref="AG13:AG15"/>
    <mergeCell ref="AH13:AH15"/>
    <mergeCell ref="AI13:AJ15"/>
    <mergeCell ref="AK13:AK15"/>
    <mergeCell ref="AL13:AL15"/>
    <mergeCell ref="AM13:AN15"/>
    <mergeCell ref="AO13:AO15"/>
    <mergeCell ref="A14:F15"/>
    <mergeCell ref="A16:F16"/>
    <mergeCell ref="S16:X18"/>
    <mergeCell ref="AE16:AE18"/>
    <mergeCell ref="AF16:AF18"/>
    <mergeCell ref="AG16:AG18"/>
    <mergeCell ref="AH16:AH18"/>
    <mergeCell ref="AI16:AJ18"/>
    <mergeCell ref="AK16:AK18"/>
    <mergeCell ref="AL16:AL18"/>
    <mergeCell ref="AM16:AN18"/>
    <mergeCell ref="AO16:AO18"/>
    <mergeCell ref="A17:F18"/>
    <mergeCell ref="A19:F19"/>
    <mergeCell ref="Y19:AD21"/>
    <mergeCell ref="AE19:AE21"/>
    <mergeCell ref="AF19:AF21"/>
    <mergeCell ref="AG19:AG21"/>
    <mergeCell ref="AH19:AH21"/>
    <mergeCell ref="AI19:AJ21"/>
    <mergeCell ref="AK19:AK21"/>
    <mergeCell ref="AL19:AL21"/>
    <mergeCell ref="AM19:AN21"/>
    <mergeCell ref="AO19:AO21"/>
    <mergeCell ref="A20:F21"/>
    <mergeCell ref="C22:D22"/>
    <mergeCell ref="E22:J22"/>
    <mergeCell ref="K22:L22"/>
    <mergeCell ref="M22:R22"/>
    <mergeCell ref="S22:T22"/>
    <mergeCell ref="U22:Z22"/>
    <mergeCell ref="AA22:AB22"/>
    <mergeCell ref="AC22:AH22"/>
    <mergeCell ref="A24:E24"/>
    <mergeCell ref="N24:R24"/>
    <mergeCell ref="T24:AH24"/>
    <mergeCell ref="AI24:AM24"/>
    <mergeCell ref="G25:L29"/>
    <mergeCell ref="X25:AB25"/>
    <mergeCell ref="AD25:AH25"/>
    <mergeCell ref="AI25:AM25"/>
    <mergeCell ref="X26:AB26"/>
    <mergeCell ref="AD26:AH26"/>
    <mergeCell ref="AI26:AM26"/>
    <mergeCell ref="X27:AB27"/>
    <mergeCell ref="AD27:AH27"/>
    <mergeCell ref="AI27:AM27"/>
    <mergeCell ref="X28:AB28"/>
    <mergeCell ref="AD28:AH28"/>
    <mergeCell ref="AI28:AM28"/>
    <mergeCell ref="X29:AB29"/>
    <mergeCell ref="AD29:AH29"/>
    <mergeCell ref="AI29:AM29"/>
    <mergeCell ref="A30:E30"/>
    <mergeCell ref="N30:R30"/>
    <mergeCell ref="X30:AB30"/>
    <mergeCell ref="AD30:AH30"/>
    <mergeCell ref="AI30:AM30"/>
  </mergeCells>
  <phoneticPr fontId="1" type="noConversion"/>
  <dataValidations count="1">
    <dataValidation allowBlank="1" showInputMessage="1" showErrorMessage="1" sqref="A20 IW20 SS20 ACO20 AMK20 AWG20 BGC20 BPY20 BZU20 CJQ20 CTM20 DDI20 DNE20 DXA20 EGW20 EQS20 FAO20 FKK20 FUG20 GEC20 GNY20 GXU20 HHQ20 HRM20 IBI20 ILE20 IVA20 JEW20 JOS20 JYO20 KIK20 KSG20 LCC20 LLY20 LVU20 MFQ20 MPM20 MZI20 NJE20 NTA20 OCW20 OMS20 OWO20 PGK20 PQG20 QAC20 QJY20 QTU20 RDQ20 RNM20 RXI20 SHE20 SRA20 TAW20 TKS20 TUO20 UEK20 UOG20 UYC20 VHY20 VRU20 WBQ20 WLM20 WVI20 A11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A17 IW11 SS11 ACO11 AMK11 AWG11 BGC11 BPY11 BZU11 CJQ11 CTM11 DDI11 DNE11 DXA11 EGW11 EQS11 FAO11 FKK11 FUG11 GEC11 GNY11 GXU11 HHQ11 HRM11 IBI11 ILE11 IVA11 JEW11 JOS11 JYO11 KIK11 KSG11 LCC11 LLY11 LVU11 MFQ11 MPM11 MZI11 NJE11 NTA11 OCW11 OMS11 OWO11 PGK11 PQG11 QAC11 QJY11 QTU11 RDQ11 RNM11 RXI11 SHE11 SRA11 TAW11 TKS11 TUO11 UEK11 UOG11 UYC11 VHY11 VRU11 WBQ11 WLM11 WVI11 WVI17 IW17 SS17 ACO17 AMK17 AWG17 BGC17 BPY17 BZU17 CJQ17 CTM17 DDI17 DNE17 DXA17 EGW17 EQS17 FAO17 FKK17 FUG17 GEC17 GNY17 GXU17 HHQ17 HRM17 IBI17 ILE17 IVA17 JEW17 JOS17 JYO17 KIK17 KSG17 LCC17 LLY17 LVU17 MFQ17 MPM17 MZI17 NJE17 NTA17 OCW17 OMS17 OWO17 PGK17 PQG17 QAC17 QJY17 QTU17 RDQ17 RNM17 RXI17 SHE17 SRA17 TAW17 TKS17 TUO17 UEK17 UOG17 UYC17 VHY17 VRU17 WBQ17 WLM17 A14"/>
  </dataValidations>
  <pageMargins left="0.71" right="0.71" top="0.75" bottom="0.75" header="0.31" footer="0.31"/>
  <pageSetup paperSize="9" scale="96" orientation="landscape"/>
  <drawing r:id="rId1"/>
</worksheet>
</file>

<file path=xl/worksheets/sheet3.xml><?xml version="1.0" encoding="utf-8"?>
<worksheet xmlns="http://schemas.openxmlformats.org/spreadsheetml/2006/main" xmlns:r="http://schemas.openxmlformats.org/officeDocument/2006/relationships">
  <dimension ref="A1:AW62"/>
  <sheetViews>
    <sheetView topLeftCell="A25" view="pageBreakPreview" zoomScale="60" zoomScaleNormal="100" zoomScaleSheetLayoutView="60" workbookViewId="0">
      <selection activeCell="AW58" sqref="AW58"/>
    </sheetView>
  </sheetViews>
  <sheetFormatPr defaultRowHeight="13.300000"/>
  <cols>
    <col min="1" max="41" width="3.25500011" customWidth="1" outlineLevel="0"/>
    <col min="42" max="72" width="2.75500011" customWidth="1" outlineLevel="0"/>
  </cols>
  <sheetData>
    <row r="1" spans="1:49" ht="25.500000" customHeight="1">
      <c r="A1" s="53" t="s">
        <v>33</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12"/>
      <c r="AQ1" s="12"/>
      <c r="AR1" s="12"/>
      <c r="AS1" s="12"/>
      <c r="AT1" s="12"/>
      <c r="AU1" s="12"/>
      <c r="AV1" s="12"/>
      <c r="AW1" s="12"/>
    </row>
    <row r="2" spans="1:49" ht="25.500000" customHeight="1">
      <c r="A2" s="54" t="s">
        <v>22</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3"/>
      <c r="AL2" s="53"/>
      <c r="AM2" s="53"/>
      <c r="AN2" s="53"/>
      <c r="AO2" s="53"/>
      <c r="AP2" s="12"/>
      <c r="AQ2" s="12"/>
      <c r="AR2" s="12"/>
      <c r="AS2" s="12"/>
      <c r="AT2" s="12"/>
      <c r="AU2" s="12"/>
      <c r="AV2" s="12"/>
      <c r="AW2" s="12"/>
    </row>
    <row r="3" spans="1:49" ht="18.450000">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row>
    <row r="4" spans="1:49" ht="32.500000" customHeight="1">
      <c r="A4" s="53" t="s">
        <v>50</v>
      </c>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row>
    <row r="6" spans="1:49" s="2" customFormat="1" ht="20.250000" customHeight="1">
      <c r="A6" s="1" t="s">
        <v>42</v>
      </c>
      <c r="G6" s="3"/>
      <c r="H6" s="3"/>
      <c r="I6" s="3"/>
      <c r="J6" s="3"/>
      <c r="K6" s="3"/>
      <c r="L6" s="3"/>
      <c r="M6" s="3"/>
      <c r="N6" s="3"/>
      <c r="O6" s="3"/>
      <c r="P6" s="3"/>
      <c r="Q6" s="3"/>
      <c r="R6" s="3"/>
      <c r="S6" s="3"/>
      <c r="T6" s="3"/>
      <c r="U6" s="3"/>
      <c r="V6" s="3"/>
      <c r="W6" s="3"/>
      <c r="X6" s="3"/>
      <c r="Y6" s="3"/>
      <c r="Z6" s="3"/>
      <c r="AA6" s="3"/>
      <c r="AB6" s="3"/>
      <c r="AC6" s="3"/>
      <c r="AD6" s="3"/>
      <c r="AE6" s="7"/>
      <c r="AF6" s="3"/>
      <c r="AG6" s="3"/>
      <c r="AH6" s="3"/>
      <c r="AI6" s="3"/>
      <c r="AJ6" s="3"/>
      <c r="AK6" s="3"/>
      <c r="AL6" s="3"/>
      <c r="AM6" s="3"/>
      <c r="AN6" s="3"/>
    </row>
    <row r="7" spans="1:49" ht="20.250000" customHeight="1">
      <c r="A7" s="55"/>
      <c r="B7" s="56"/>
      <c r="C7" s="56"/>
      <c r="D7" s="56"/>
      <c r="E7" s="56"/>
      <c r="F7" s="57"/>
      <c r="G7" s="58">
        <f>A10</f>
        <v>1</v>
      </c>
      <c r="H7" s="59"/>
      <c r="I7" s="59"/>
      <c r="J7" s="59"/>
      <c r="K7" s="59"/>
      <c r="L7" s="60"/>
      <c r="M7" s="58">
        <f>A13</f>
        <v>2</v>
      </c>
      <c r="N7" s="59"/>
      <c r="O7" s="59"/>
      <c r="P7" s="59"/>
      <c r="Q7" s="59"/>
      <c r="R7" s="60"/>
      <c r="S7" s="58">
        <f>A16</f>
        <v>3</v>
      </c>
      <c r="T7" s="59"/>
      <c r="U7" s="59"/>
      <c r="V7" s="59"/>
      <c r="W7" s="59"/>
      <c r="X7" s="61"/>
      <c r="Y7" s="62" t="s">
        <v>0</v>
      </c>
      <c r="Z7" s="65" t="s">
        <v>1</v>
      </c>
      <c r="AA7" s="13" t="s">
        <v>2</v>
      </c>
      <c r="AB7" s="13" t="s">
        <v>3</v>
      </c>
      <c r="AC7" s="68" t="s">
        <v>2</v>
      </c>
      <c r="AD7" s="69"/>
      <c r="AE7" s="70" t="s">
        <v>4</v>
      </c>
      <c r="AF7" s="70" t="s">
        <v>5</v>
      </c>
      <c r="AG7" s="73" t="s">
        <v>6</v>
      </c>
      <c r="AH7" s="74"/>
      <c r="AI7" s="79" t="s">
        <v>7</v>
      </c>
    </row>
    <row r="8" spans="1:49" ht="20.250000" customHeight="1">
      <c r="A8" s="82"/>
      <c r="B8" s="83"/>
      <c r="C8" s="83"/>
      <c r="D8" s="83"/>
      <c r="E8" s="83"/>
      <c r="F8" s="84"/>
      <c r="G8" s="85" t="str">
        <f>IF(A11=""," ",A11)</f>
        <v>ドロップス</v>
      </c>
      <c r="H8" s="86"/>
      <c r="I8" s="86"/>
      <c r="J8" s="86"/>
      <c r="K8" s="86"/>
      <c r="L8" s="87"/>
      <c r="M8" s="91" t="str">
        <f>IF(A14=""," ",A14)</f>
        <v>ＺＥＡＬ</v>
      </c>
      <c r="N8" s="92"/>
      <c r="O8" s="92"/>
      <c r="P8" s="92"/>
      <c r="Q8" s="92"/>
      <c r="R8" s="93"/>
      <c r="S8" s="91" t="str">
        <f>IF(A17=""," ",A17)</f>
        <v>アンビシャス</v>
      </c>
      <c r="T8" s="92"/>
      <c r="U8" s="92"/>
      <c r="V8" s="92"/>
      <c r="W8" s="92"/>
      <c r="X8" s="97"/>
      <c r="Y8" s="63"/>
      <c r="Z8" s="66"/>
      <c r="AA8" s="14"/>
      <c r="AB8" s="14"/>
      <c r="AC8" s="99" t="s">
        <v>3</v>
      </c>
      <c r="AD8" s="100"/>
      <c r="AE8" s="71"/>
      <c r="AF8" s="71"/>
      <c r="AG8" s="75"/>
      <c r="AH8" s="76"/>
      <c r="AI8" s="80"/>
    </row>
    <row r="9" spans="1:49" ht="20.250000" customHeight="1">
      <c r="A9" s="101"/>
      <c r="B9" s="102"/>
      <c r="C9" s="102"/>
      <c r="D9" s="102"/>
      <c r="E9" s="102"/>
      <c r="F9" s="103"/>
      <c r="G9" s="88"/>
      <c r="H9" s="89"/>
      <c r="I9" s="89"/>
      <c r="J9" s="89"/>
      <c r="K9" s="89"/>
      <c r="L9" s="90"/>
      <c r="M9" s="94"/>
      <c r="N9" s="95"/>
      <c r="O9" s="95"/>
      <c r="P9" s="95"/>
      <c r="Q9" s="95"/>
      <c r="R9" s="96"/>
      <c r="S9" s="94"/>
      <c r="T9" s="95"/>
      <c r="U9" s="95"/>
      <c r="V9" s="95"/>
      <c r="W9" s="95"/>
      <c r="X9" s="98"/>
      <c r="Y9" s="64"/>
      <c r="Z9" s="67"/>
      <c r="AA9" s="23" t="s">
        <v>8</v>
      </c>
      <c r="AB9" s="23" t="s">
        <v>8</v>
      </c>
      <c r="AC9" s="104" t="s">
        <v>9</v>
      </c>
      <c r="AD9" s="105"/>
      <c r="AE9" s="72"/>
      <c r="AF9" s="72"/>
      <c r="AG9" s="77"/>
      <c r="AH9" s="78"/>
      <c r="AI9" s="81"/>
    </row>
    <row r="10" spans="1:49" ht="20.250000" customHeight="1">
      <c r="A10" s="112">
        <v>1</v>
      </c>
      <c r="B10" s="113"/>
      <c r="C10" s="113"/>
      <c r="D10" s="113"/>
      <c r="E10" s="113"/>
      <c r="F10" s="114"/>
      <c r="G10" s="115"/>
      <c r="H10" s="116"/>
      <c r="I10" s="116"/>
      <c r="J10" s="116"/>
      <c r="K10" s="116"/>
      <c r="L10" s="117"/>
      <c r="M10" s="28"/>
      <c r="N10" s="29"/>
      <c r="O10" s="28">
        <v>8</v>
      </c>
      <c r="P10" s="29" t="s">
        <v>26</v>
      </c>
      <c r="Q10" s="30">
        <v>15</v>
      </c>
      <c r="R10" s="30"/>
      <c r="S10" s="28"/>
      <c r="T10" s="29"/>
      <c r="U10" s="28">
        <v>12</v>
      </c>
      <c r="V10" s="29" t="s">
        <v>26</v>
      </c>
      <c r="W10" s="30">
        <v>15</v>
      </c>
      <c r="X10" s="31"/>
      <c r="Y10" s="124">
        <f>COUNTIF(G10:X12,"○")</f>
        <v>0</v>
      </c>
      <c r="Z10" s="127">
        <f>COUNTIF(G10:X12,"●")</f>
        <v>2</v>
      </c>
      <c r="AA10" s="127">
        <f>N11+T11</f>
        <v>0</v>
      </c>
      <c r="AB10" s="127">
        <f>R11+X11</f>
        <v>4</v>
      </c>
      <c r="AC10" s="106">
        <f>IF(AB10=0,"----",AA10/AB10)</f>
        <v>0</v>
      </c>
      <c r="AD10" s="107"/>
      <c r="AE10" s="136">
        <f>SUM(O10:O12,U10:U12)</f>
        <v>39</v>
      </c>
      <c r="AF10" s="136">
        <f>SUM(Q10:Q12,W10:W12)</f>
        <v>60</v>
      </c>
      <c r="AG10" s="106">
        <f>AE10/AF10</f>
        <v>0.65</v>
      </c>
      <c r="AH10" s="107"/>
      <c r="AI10" s="247">
        <v>3</v>
      </c>
    </row>
    <row r="11" spans="1:49" ht="20.250000" customHeight="1">
      <c r="A11" s="130" t="s">
        <v>21</v>
      </c>
      <c r="B11" s="131"/>
      <c r="C11" s="131"/>
      <c r="D11" s="131"/>
      <c r="E11" s="131"/>
      <c r="F11" s="132"/>
      <c r="G11" s="118"/>
      <c r="H11" s="119"/>
      <c r="I11" s="119"/>
      <c r="J11" s="119"/>
      <c r="K11" s="119"/>
      <c r="L11" s="120"/>
      <c r="M11" s="32" t="str">
        <f>IF(N11&gt;R11,"○",IF(N11=R11,"△",IF(N11&lt;R11,"●")))</f>
        <v>●</v>
      </c>
      <c r="N11" s="33">
        <v>0</v>
      </c>
      <c r="O11" s="32">
        <v>11</v>
      </c>
      <c r="P11" s="33" t="str">
        <f>IF(O11="","","-")</f>
        <v>-</v>
      </c>
      <c r="Q11" s="34">
        <v>15</v>
      </c>
      <c r="R11" s="34">
        <v>2</v>
      </c>
      <c r="S11" s="32" t="str">
        <f>IF(T11&gt;X11,"○",IF(T11=X11,"△",IF(T11&lt;X11,"●")))</f>
        <v>●</v>
      </c>
      <c r="T11" s="33">
        <v>0</v>
      </c>
      <c r="U11" s="32">
        <v>8</v>
      </c>
      <c r="V11" s="33" t="str">
        <f>IF(U11="","","-")</f>
        <v>-</v>
      </c>
      <c r="W11" s="34">
        <v>15</v>
      </c>
      <c r="X11" s="35">
        <v>2</v>
      </c>
      <c r="Y11" s="125"/>
      <c r="Z11" s="128"/>
      <c r="AA11" s="128"/>
      <c r="AB11" s="128"/>
      <c r="AC11" s="108"/>
      <c r="AD11" s="109"/>
      <c r="AE11" s="137"/>
      <c r="AF11" s="137"/>
      <c r="AG11" s="108"/>
      <c r="AH11" s="109"/>
      <c r="AI11" s="247"/>
    </row>
    <row r="12" spans="1:49" ht="20.250000" customHeight="1">
      <c r="A12" s="140"/>
      <c r="B12" s="141"/>
      <c r="C12" s="141"/>
      <c r="D12" s="141"/>
      <c r="E12" s="141"/>
      <c r="F12" s="142"/>
      <c r="G12" s="121"/>
      <c r="H12" s="122"/>
      <c r="I12" s="122"/>
      <c r="J12" s="122"/>
      <c r="K12" s="122"/>
      <c r="L12" s="123"/>
      <c r="M12" s="36"/>
      <c r="N12" s="37"/>
      <c r="O12" s="36"/>
      <c r="P12" s="37" t="str">
        <f>IF(O12="","","-")</f>
        <v/>
      </c>
      <c r="Q12" s="38"/>
      <c r="R12" s="38"/>
      <c r="S12" s="36"/>
      <c r="T12" s="37"/>
      <c r="U12" s="36"/>
      <c r="V12" s="37" t="str">
        <f>IF(U12="","","-")</f>
        <v/>
      </c>
      <c r="W12" s="38"/>
      <c r="X12" s="39"/>
      <c r="Y12" s="126"/>
      <c r="Z12" s="129"/>
      <c r="AA12" s="129"/>
      <c r="AB12" s="129"/>
      <c r="AC12" s="110"/>
      <c r="AD12" s="111"/>
      <c r="AE12" s="138"/>
      <c r="AF12" s="138"/>
      <c r="AG12" s="110"/>
      <c r="AH12" s="111"/>
      <c r="AI12" s="247"/>
    </row>
    <row r="13" spans="1:49" ht="20.250000" customHeight="1">
      <c r="A13" s="112">
        <v>2</v>
      </c>
      <c r="B13" s="113"/>
      <c r="C13" s="113"/>
      <c r="D13" s="113"/>
      <c r="E13" s="113"/>
      <c r="F13" s="114"/>
      <c r="G13" s="28"/>
      <c r="H13" s="29"/>
      <c r="I13" s="28">
        <f>Q10</f>
        <v>15</v>
      </c>
      <c r="J13" s="29" t="s">
        <v>26</v>
      </c>
      <c r="K13" s="30">
        <f>O10</f>
        <v>8</v>
      </c>
      <c r="L13" s="30"/>
      <c r="M13" s="143"/>
      <c r="N13" s="119"/>
      <c r="O13" s="119"/>
      <c r="P13" s="119"/>
      <c r="Q13" s="119"/>
      <c r="R13" s="120"/>
      <c r="S13" s="28"/>
      <c r="T13" s="29"/>
      <c r="U13" s="28">
        <v>11</v>
      </c>
      <c r="V13" s="29" t="s">
        <v>26</v>
      </c>
      <c r="W13" s="30">
        <v>15</v>
      </c>
      <c r="X13" s="31"/>
      <c r="Y13" s="124">
        <f>COUNTIF(G13:X15,"○")</f>
        <v>1</v>
      </c>
      <c r="Z13" s="127">
        <f>COUNTIF(G13:X15,"●")</f>
        <v>1</v>
      </c>
      <c r="AA13" s="127">
        <f>H14+T14</f>
        <v>2</v>
      </c>
      <c r="AB13" s="127">
        <f>L14+X14</f>
        <v>2</v>
      </c>
      <c r="AC13" s="106">
        <f>IF(AB13=0,"----",AA13/AB13)</f>
        <v>1</v>
      </c>
      <c r="AD13" s="107"/>
      <c r="AE13" s="136">
        <f>SUM(I13:I15,U13:U15)</f>
        <v>48</v>
      </c>
      <c r="AF13" s="136">
        <f>SUM(K13:K15,W13:W15)</f>
        <v>49</v>
      </c>
      <c r="AG13" s="106">
        <f>AE13/AF13</f>
        <v>0.979591836734694</v>
      </c>
      <c r="AH13" s="107"/>
      <c r="AI13" s="247">
        <v>2</v>
      </c>
    </row>
    <row r="14" spans="1:49" ht="20.250000" customHeight="1">
      <c r="A14" s="130" t="s">
        <v>24</v>
      </c>
      <c r="B14" s="131"/>
      <c r="C14" s="131"/>
      <c r="D14" s="131"/>
      <c r="E14" s="131"/>
      <c r="F14" s="132"/>
      <c r="G14" s="32" t="str">
        <f>IF(M11="○","●",IF(M11="△","△",IF(M11="●","○",IF(M11="",""))))</f>
        <v>○</v>
      </c>
      <c r="H14" s="33">
        <f>IF(R11="","",R11)</f>
        <v>2</v>
      </c>
      <c r="I14" s="32">
        <f>IF(Q11="","",Q11)</f>
        <v>15</v>
      </c>
      <c r="J14" s="33" t="str">
        <f>IF(I14="","","-")</f>
        <v>-</v>
      </c>
      <c r="K14" s="34">
        <f>IF(O11="","",O11)</f>
        <v>11</v>
      </c>
      <c r="L14" s="34">
        <f>IF(N11="","",N11)</f>
        <v>0</v>
      </c>
      <c r="M14" s="143"/>
      <c r="N14" s="119"/>
      <c r="O14" s="119"/>
      <c r="P14" s="119"/>
      <c r="Q14" s="119"/>
      <c r="R14" s="120"/>
      <c r="S14" s="32" t="str">
        <f>IF(T14&gt;X14,"○",IF(T14=X14,"△",IF(T14&lt;X14,"●")))</f>
        <v>●</v>
      </c>
      <c r="T14" s="33">
        <v>0</v>
      </c>
      <c r="U14" s="32">
        <v>7</v>
      </c>
      <c r="V14" s="33" t="str">
        <f>IF(U14="","","-")</f>
        <v>-</v>
      </c>
      <c r="W14" s="34">
        <v>15</v>
      </c>
      <c r="X14" s="35">
        <v>2</v>
      </c>
      <c r="Y14" s="125"/>
      <c r="Z14" s="128"/>
      <c r="AA14" s="128"/>
      <c r="AB14" s="128"/>
      <c r="AC14" s="108"/>
      <c r="AD14" s="109"/>
      <c r="AE14" s="137"/>
      <c r="AF14" s="137"/>
      <c r="AG14" s="108"/>
      <c r="AH14" s="109"/>
      <c r="AI14" s="247"/>
    </row>
    <row r="15" spans="1:49" ht="20.250000" customHeight="1">
      <c r="A15" s="133"/>
      <c r="B15" s="134"/>
      <c r="C15" s="134"/>
      <c r="D15" s="134"/>
      <c r="E15" s="134"/>
      <c r="F15" s="135"/>
      <c r="G15" s="36"/>
      <c r="H15" s="37"/>
      <c r="I15" s="36" t="str">
        <f>IF(Q12="","",Q12)</f>
        <v/>
      </c>
      <c r="J15" s="37" t="str">
        <f>IF(I15="","","-")</f>
        <v/>
      </c>
      <c r="K15" s="38" t="str">
        <f>IF(O12="","",O12)</f>
        <v/>
      </c>
      <c r="L15" s="38"/>
      <c r="M15" s="143"/>
      <c r="N15" s="119"/>
      <c r="O15" s="119"/>
      <c r="P15" s="119"/>
      <c r="Q15" s="119"/>
      <c r="R15" s="120"/>
      <c r="S15" s="36"/>
      <c r="T15" s="37"/>
      <c r="U15" s="36"/>
      <c r="V15" s="37" t="str">
        <f>IF(U15="","","-")</f>
        <v/>
      </c>
      <c r="W15" s="38"/>
      <c r="X15" s="39"/>
      <c r="Y15" s="126"/>
      <c r="Z15" s="129"/>
      <c r="AA15" s="129"/>
      <c r="AB15" s="129"/>
      <c r="AC15" s="110"/>
      <c r="AD15" s="111"/>
      <c r="AE15" s="138"/>
      <c r="AF15" s="138"/>
      <c r="AG15" s="110"/>
      <c r="AH15" s="111"/>
      <c r="AI15" s="247"/>
    </row>
    <row r="16" spans="1:49" ht="20.250000" customHeight="1">
      <c r="A16" s="112">
        <v>3</v>
      </c>
      <c r="B16" s="113"/>
      <c r="C16" s="113"/>
      <c r="D16" s="113"/>
      <c r="E16" s="113"/>
      <c r="F16" s="114"/>
      <c r="G16" s="28"/>
      <c r="H16" s="29"/>
      <c r="I16" s="28">
        <f>W10</f>
        <v>15</v>
      </c>
      <c r="J16" s="29" t="s">
        <v>26</v>
      </c>
      <c r="K16" s="30">
        <f>U10</f>
        <v>12</v>
      </c>
      <c r="L16" s="30"/>
      <c r="M16" s="28"/>
      <c r="N16" s="29"/>
      <c r="O16" s="28">
        <f>W13</f>
        <v>15</v>
      </c>
      <c r="P16" s="29" t="s">
        <v>26</v>
      </c>
      <c r="Q16" s="30">
        <f>U13</f>
        <v>11</v>
      </c>
      <c r="R16" s="30"/>
      <c r="S16" s="147"/>
      <c r="T16" s="116"/>
      <c r="U16" s="116"/>
      <c r="V16" s="116"/>
      <c r="W16" s="116"/>
      <c r="X16" s="148"/>
      <c r="Y16" s="124">
        <f>COUNTIF(G16:X18,"○")</f>
        <v>2</v>
      </c>
      <c r="Z16" s="127">
        <f>COUNTIF(G16:X18,"●")</f>
        <v>0</v>
      </c>
      <c r="AA16" s="127">
        <f>H17+N17</f>
        <v>4</v>
      </c>
      <c r="AB16" s="127">
        <f>L17+R17</f>
        <v>0</v>
      </c>
      <c r="AC16" s="106" t="str">
        <f>IF(AB16=0,"----",AA16/AB16)</f>
        <v>----</v>
      </c>
      <c r="AD16" s="107"/>
      <c r="AE16" s="136">
        <f>SUM(I16:I18,O16:O18)</f>
        <v>60</v>
      </c>
      <c r="AF16" s="136">
        <f>SUM(K16:K18,Q16:Q18)</f>
        <v>38</v>
      </c>
      <c r="AG16" s="106">
        <f>AE16/AF16</f>
        <v>1.57894736842105</v>
      </c>
      <c r="AH16" s="107"/>
      <c r="AI16" s="248">
        <v>1</v>
      </c>
    </row>
    <row r="17" spans="1:49" ht="20.250000" customHeight="1">
      <c r="A17" s="130" t="s">
        <v>20</v>
      </c>
      <c r="B17" s="131"/>
      <c r="C17" s="131"/>
      <c r="D17" s="131"/>
      <c r="E17" s="131"/>
      <c r="F17" s="132"/>
      <c r="G17" s="32" t="str">
        <f>IF(S11="○","●",IF(S11="△","△",IF(S11="●","○",IF(S11="",""))))</f>
        <v>○</v>
      </c>
      <c r="H17" s="33">
        <f>IF(X11="","",X11)</f>
        <v>2</v>
      </c>
      <c r="I17" s="32">
        <f>IF(W11="","",W11)</f>
        <v>15</v>
      </c>
      <c r="J17" s="33" t="str">
        <f>IF(I17="","","-")</f>
        <v>-</v>
      </c>
      <c r="K17" s="34">
        <f>IF(U11="","",U11)</f>
        <v>8</v>
      </c>
      <c r="L17" s="34">
        <f>IF(T11="","",T11)</f>
        <v>0</v>
      </c>
      <c r="M17" s="32" t="str">
        <f>IF(S14="○","●",IF(S14="△","△",IF(S14="●","○",IF(S14="",""))))</f>
        <v>○</v>
      </c>
      <c r="N17" s="33">
        <f>IF(X14="","",X14)</f>
        <v>2</v>
      </c>
      <c r="O17" s="32">
        <f>IF(W14="","",W14)</f>
        <v>15</v>
      </c>
      <c r="P17" s="33" t="str">
        <f>IF(O17="","","-")</f>
        <v>-</v>
      </c>
      <c r="Q17" s="34">
        <f>IF(U14="","",U14)</f>
        <v>7</v>
      </c>
      <c r="R17" s="34">
        <f>IF(T14="","",T14)</f>
        <v>0</v>
      </c>
      <c r="S17" s="143"/>
      <c r="T17" s="119"/>
      <c r="U17" s="119"/>
      <c r="V17" s="119"/>
      <c r="W17" s="119"/>
      <c r="X17" s="149"/>
      <c r="Y17" s="125"/>
      <c r="Z17" s="128"/>
      <c r="AA17" s="128"/>
      <c r="AB17" s="128"/>
      <c r="AC17" s="108"/>
      <c r="AD17" s="109"/>
      <c r="AE17" s="137"/>
      <c r="AF17" s="137"/>
      <c r="AG17" s="108"/>
      <c r="AH17" s="109"/>
      <c r="AI17" s="248"/>
    </row>
    <row r="18" spans="1:49" ht="20.250000" customHeight="1">
      <c r="A18" s="133"/>
      <c r="B18" s="134"/>
      <c r="C18" s="134"/>
      <c r="D18" s="134"/>
      <c r="E18" s="134"/>
      <c r="F18" s="135"/>
      <c r="G18" s="36"/>
      <c r="H18" s="37"/>
      <c r="I18" s="36" t="str">
        <f>IF(W12="","",W12)</f>
        <v/>
      </c>
      <c r="J18" s="37" t="str">
        <f>IF(I18="","","-")</f>
        <v/>
      </c>
      <c r="K18" s="38" t="str">
        <f>IF(U12="","",U12)</f>
        <v/>
      </c>
      <c r="L18" s="38"/>
      <c r="M18" s="36"/>
      <c r="N18" s="37"/>
      <c r="O18" s="36" t="str">
        <f>IF(W15="","",W15)</f>
        <v/>
      </c>
      <c r="P18" s="37" t="str">
        <f>IF(O18="","","-")</f>
        <v/>
      </c>
      <c r="Q18" s="38" t="str">
        <f>IF(U15="","",U15)</f>
        <v/>
      </c>
      <c r="R18" s="38"/>
      <c r="S18" s="150"/>
      <c r="T18" s="122"/>
      <c r="U18" s="122"/>
      <c r="V18" s="122"/>
      <c r="W18" s="122"/>
      <c r="X18" s="151"/>
      <c r="Y18" s="126"/>
      <c r="Z18" s="129"/>
      <c r="AA18" s="129"/>
      <c r="AB18" s="129"/>
      <c r="AC18" s="110"/>
      <c r="AD18" s="111"/>
      <c r="AE18" s="138"/>
      <c r="AF18" s="138"/>
      <c r="AG18" s="110"/>
      <c r="AH18" s="111"/>
      <c r="AI18" s="248"/>
    </row>
    <row r="19" spans="1:49" s="40" customFormat="1" ht="18.000000" customHeight="1">
      <c r="A19" s="44"/>
      <c r="B19" s="44"/>
      <c r="C19" s="47" t="s">
        <v>63</v>
      </c>
      <c r="D19" s="47"/>
      <c r="E19" s="48" t="str">
        <f>IF(AI10=1,A11,IF(AI13=1,A14,IF(AI16=1,A17)))</f>
        <v>アンビシャス</v>
      </c>
      <c r="F19" s="48"/>
      <c r="G19" s="145"/>
      <c r="H19" s="145"/>
      <c r="I19" s="145"/>
      <c r="J19" s="145"/>
      <c r="K19" s="146" t="s">
        <v>64</v>
      </c>
      <c r="L19" s="146"/>
      <c r="M19" s="145" t="str">
        <f>IF(AI10=2,A11,IF(AI13=2,A14,IF(AI16=2,A17)))</f>
        <v>ＺＥＡＬ</v>
      </c>
      <c r="N19" s="145"/>
      <c r="O19" s="145"/>
      <c r="P19" s="145"/>
      <c r="Q19" s="145"/>
      <c r="R19" s="145"/>
      <c r="S19" s="146" t="s">
        <v>65</v>
      </c>
      <c r="T19" s="146"/>
      <c r="U19" s="145" t="str">
        <f>IF(AI10=3,A11,IF(AI13=3,A14,IF(AI16=3,A17)))</f>
        <v>ドロップス</v>
      </c>
      <c r="V19" s="145"/>
      <c r="W19" s="145"/>
      <c r="X19" s="145"/>
      <c r="Y19" s="145"/>
      <c r="Z19" s="145"/>
      <c r="AA19" s="45"/>
      <c r="AB19" s="45"/>
      <c r="AC19" s="46"/>
      <c r="AD19" s="46"/>
      <c r="AE19" s="46"/>
      <c r="AF19" s="46"/>
      <c r="AG19" s="46"/>
      <c r="AH19" s="46"/>
      <c r="AI19" s="33"/>
      <c r="AJ19" s="41"/>
      <c r="AK19" s="41"/>
      <c r="AL19" s="42"/>
      <c r="AM19" s="42"/>
      <c r="AN19" s="41"/>
      <c r="AO19" s="41"/>
      <c r="AP19" s="43"/>
    </row>
    <row r="20" spans="1:49" s="40" customFormat="1" ht="14.150000">
      <c r="A20" s="44"/>
      <c r="B20" s="44"/>
      <c r="C20" s="47"/>
      <c r="D20" s="47"/>
      <c r="E20" s="48"/>
      <c r="F20" s="48"/>
      <c r="G20" s="48"/>
      <c r="H20" s="48"/>
      <c r="I20" s="48"/>
      <c r="J20" s="48"/>
      <c r="K20" s="47"/>
      <c r="L20" s="47"/>
      <c r="M20" s="48"/>
      <c r="N20" s="48"/>
      <c r="O20" s="48"/>
      <c r="P20" s="48"/>
      <c r="Q20" s="48"/>
      <c r="R20" s="48"/>
      <c r="S20" s="47"/>
      <c r="T20" s="47"/>
      <c r="U20" s="48"/>
      <c r="V20" s="48"/>
      <c r="W20" s="48"/>
      <c r="X20" s="48"/>
      <c r="Y20" s="48"/>
      <c r="Z20" s="48"/>
      <c r="AA20" s="49"/>
      <c r="AB20" s="49"/>
      <c r="AC20" s="50"/>
      <c r="AD20" s="50"/>
      <c r="AE20" s="50"/>
      <c r="AF20" s="50"/>
      <c r="AG20" s="50"/>
      <c r="AH20" s="50"/>
      <c r="AI20" s="33"/>
      <c r="AJ20" s="41"/>
      <c r="AK20" s="41"/>
      <c r="AL20" s="42"/>
      <c r="AM20" s="42"/>
      <c r="AN20" s="41"/>
      <c r="AO20" s="41"/>
      <c r="AP20" s="43"/>
    </row>
    <row r="21" spans="1:49" ht="20.250000" customHeight="1">
      <c r="A21" s="11"/>
      <c r="B21" s="11"/>
      <c r="C21" s="11"/>
      <c r="D21" s="11"/>
      <c r="E21" s="11"/>
      <c r="F21" s="11"/>
      <c r="G21" s="11"/>
      <c r="H21" s="11"/>
      <c r="I21" s="16">
        <f>A10</f>
        <v>1</v>
      </c>
      <c r="J21" s="154" t="str">
        <f>A11</f>
        <v>ドロップス</v>
      </c>
      <c r="K21" s="154"/>
      <c r="L21" s="154"/>
      <c r="M21" s="154"/>
      <c r="N21" s="154"/>
      <c r="O21" s="11"/>
      <c r="P21" s="11"/>
      <c r="Q21" s="11"/>
      <c r="R21" s="11"/>
      <c r="S21" s="11"/>
      <c r="T21" s="11"/>
      <c r="U21" s="11"/>
      <c r="V21" s="11"/>
      <c r="W21" s="11"/>
      <c r="X21" s="11"/>
      <c r="Y21" s="11"/>
      <c r="Z21" s="11"/>
      <c r="AA21" s="11"/>
      <c r="AB21" s="11"/>
      <c r="AC21" s="11"/>
      <c r="AD21" s="11"/>
      <c r="AE21" s="11"/>
      <c r="AF21" s="11"/>
      <c r="AG21" s="11"/>
      <c r="AH21" s="11"/>
      <c r="AI21" s="11"/>
    </row>
    <row r="22" spans="1:49" ht="20.250000" customHeight="1">
      <c r="A22" s="11"/>
      <c r="B22" s="11"/>
      <c r="C22" s="11"/>
      <c r="D22" s="11"/>
      <c r="E22" s="11"/>
      <c r="F22" s="11"/>
      <c r="G22" s="155"/>
      <c r="H22" s="155"/>
      <c r="I22" s="155"/>
      <c r="J22" s="157"/>
      <c r="K22" s="157"/>
      <c r="L22" s="157"/>
      <c r="M22" s="11"/>
      <c r="N22" s="11"/>
      <c r="O22" s="11"/>
      <c r="P22" s="83" t="s">
        <v>27</v>
      </c>
      <c r="Q22" s="83"/>
      <c r="R22" s="83"/>
      <c r="S22" s="83"/>
      <c r="T22" s="83"/>
      <c r="U22" s="83"/>
      <c r="V22" s="83"/>
      <c r="W22" s="83"/>
      <c r="X22" s="83"/>
      <c r="Y22" s="83"/>
      <c r="Z22" s="83"/>
      <c r="AA22" s="83"/>
      <c r="AB22" s="83"/>
      <c r="AC22" s="83"/>
      <c r="AD22" s="83"/>
      <c r="AE22" s="83" t="s">
        <v>10</v>
      </c>
      <c r="AF22" s="83"/>
      <c r="AG22" s="83"/>
      <c r="AH22" s="83"/>
      <c r="AI22" s="83"/>
    </row>
    <row r="23" spans="1:49" ht="20.250000" customHeight="1">
      <c r="A23" s="11"/>
      <c r="B23" s="11"/>
      <c r="C23" s="11"/>
      <c r="D23" s="11"/>
      <c r="E23" s="11"/>
      <c r="F23" s="11"/>
      <c r="G23" s="155"/>
      <c r="H23" s="155"/>
      <c r="I23" s="155"/>
      <c r="J23" s="157"/>
      <c r="K23" s="157"/>
      <c r="L23" s="157"/>
      <c r="M23" s="11"/>
      <c r="N23" s="11"/>
      <c r="O23" s="11"/>
      <c r="P23" s="17" t="s">
        <v>28</v>
      </c>
      <c r="Q23" s="15"/>
      <c r="R23" s="15"/>
      <c r="S23" s="15"/>
      <c r="T23" s="19" t="str">
        <f>J21</f>
        <v>ドロップス</v>
      </c>
      <c r="U23" s="19"/>
      <c r="V23" s="19"/>
      <c r="W23" s="19"/>
      <c r="X23" s="19"/>
      <c r="Y23" s="18" t="s">
        <v>11</v>
      </c>
      <c r="Z23" s="152" t="str">
        <f>M27</f>
        <v>アンビシャス</v>
      </c>
      <c r="AA23" s="152"/>
      <c r="AB23" s="152"/>
      <c r="AC23" s="152"/>
      <c r="AD23" s="152"/>
      <c r="AE23" s="19" t="str">
        <f>A14</f>
        <v>ＺＥＡＬ</v>
      </c>
      <c r="AF23" s="19"/>
      <c r="AG23" s="19"/>
      <c r="AH23" s="19"/>
      <c r="AI23" s="19"/>
    </row>
    <row r="24" spans="1:49" ht="20.250000" customHeight="1">
      <c r="A24" s="11"/>
      <c r="B24" s="11"/>
      <c r="C24" s="11"/>
      <c r="D24" s="11"/>
      <c r="E24" s="11"/>
      <c r="F24" s="11"/>
      <c r="G24" s="155"/>
      <c r="H24" s="155"/>
      <c r="I24" s="155"/>
      <c r="J24" s="157"/>
      <c r="K24" s="157"/>
      <c r="L24" s="157"/>
      <c r="M24" s="11"/>
      <c r="N24" s="11"/>
      <c r="O24" s="11"/>
      <c r="P24" s="17" t="s">
        <v>12</v>
      </c>
      <c r="Q24" s="15"/>
      <c r="R24" s="15"/>
      <c r="S24" s="15"/>
      <c r="T24" s="19" t="str">
        <f>A27</f>
        <v>ＺＥＡＬ</v>
      </c>
      <c r="U24" s="19"/>
      <c r="V24" s="19"/>
      <c r="W24" s="19"/>
      <c r="X24" s="19"/>
      <c r="Y24" s="18" t="s">
        <v>11</v>
      </c>
      <c r="Z24" s="152" t="str">
        <f>M27</f>
        <v>アンビシャス</v>
      </c>
      <c r="AA24" s="152"/>
      <c r="AB24" s="152"/>
      <c r="AC24" s="152"/>
      <c r="AD24" s="152"/>
      <c r="AE24" s="19" t="str">
        <f>A11</f>
        <v>ドロップス</v>
      </c>
      <c r="AF24" s="19"/>
      <c r="AG24" s="19"/>
      <c r="AH24" s="19"/>
      <c r="AI24" s="19"/>
    </row>
    <row r="25" spans="1:49" ht="20.250000" customHeight="1">
      <c r="A25" s="11"/>
      <c r="B25" s="11"/>
      <c r="C25" s="11"/>
      <c r="D25" s="11"/>
      <c r="E25" s="11"/>
      <c r="F25" s="11"/>
      <c r="G25" s="155"/>
      <c r="H25" s="155"/>
      <c r="I25" s="155"/>
      <c r="J25" s="157"/>
      <c r="K25" s="157"/>
      <c r="L25" s="157"/>
      <c r="M25" s="11"/>
      <c r="N25" s="11"/>
      <c r="O25" s="11"/>
      <c r="P25" s="17" t="s">
        <v>13</v>
      </c>
      <c r="Q25" s="15"/>
      <c r="R25" s="15"/>
      <c r="T25" s="19" t="str">
        <f>J21</f>
        <v>ドロップス</v>
      </c>
      <c r="U25" s="19"/>
      <c r="V25" s="19"/>
      <c r="W25" s="19"/>
      <c r="X25" s="19"/>
      <c r="Y25" s="18" t="s">
        <v>11</v>
      </c>
      <c r="Z25" s="19" t="str">
        <f>A27</f>
        <v>ＺＥＡＬ</v>
      </c>
      <c r="AA25" s="19"/>
      <c r="AB25" s="19"/>
      <c r="AC25" s="19"/>
      <c r="AD25" s="19"/>
      <c r="AE25" s="19" t="str">
        <f>A17</f>
        <v>アンビシャス</v>
      </c>
      <c r="AF25" s="19"/>
      <c r="AG25" s="19"/>
      <c r="AH25" s="19"/>
      <c r="AI25" s="19"/>
    </row>
    <row r="26" spans="1:49" ht="20.250000" customHeight="1">
      <c r="A26" s="11"/>
      <c r="B26" s="11"/>
      <c r="C26" s="11"/>
      <c r="D26" s="11"/>
      <c r="E26" s="11"/>
      <c r="F26" s="11"/>
      <c r="G26" s="156"/>
      <c r="H26" s="156"/>
      <c r="I26" s="156"/>
      <c r="J26" s="158"/>
      <c r="K26" s="158"/>
      <c r="L26" s="158"/>
      <c r="M26" s="11"/>
      <c r="N26" s="11"/>
      <c r="O26" s="11"/>
      <c r="P26" s="17"/>
      <c r="Q26" s="15"/>
      <c r="R26" s="15"/>
      <c r="S26" s="15"/>
    </row>
    <row r="27" spans="1:49" ht="20.250000" customHeight="1">
      <c r="A27" s="153" t="str">
        <f>A14</f>
        <v>ＺＥＡＬ</v>
      </c>
      <c r="B27" s="153"/>
      <c r="C27" s="153"/>
      <c r="D27" s="153"/>
      <c r="E27" s="153"/>
      <c r="F27" s="16">
        <f>A13</f>
        <v>2</v>
      </c>
      <c r="G27" s="11"/>
      <c r="H27" s="11"/>
      <c r="I27" s="11"/>
      <c r="J27" s="11"/>
      <c r="K27" s="11"/>
      <c r="L27" s="16">
        <f>A16</f>
        <v>3</v>
      </c>
      <c r="M27" s="154" t="str">
        <f>A17</f>
        <v>アンビシャス</v>
      </c>
      <c r="N27" s="154"/>
      <c r="O27" s="154"/>
      <c r="P27" s="154"/>
      <c r="Q27" s="154"/>
      <c r="R27" s="11"/>
      <c r="S27" s="11"/>
      <c r="T27" s="11"/>
      <c r="U27" s="11"/>
      <c r="V27" s="11"/>
      <c r="W27" s="11"/>
      <c r="X27" s="11"/>
      <c r="Y27" s="11"/>
      <c r="Z27" s="11"/>
      <c r="AA27" s="11"/>
      <c r="AB27" s="11"/>
      <c r="AC27" s="11"/>
      <c r="AD27" s="11"/>
      <c r="AE27" s="11"/>
      <c r="AF27" s="11"/>
      <c r="AG27" s="11"/>
      <c r="AH27" s="11"/>
      <c r="AI27" s="11"/>
    </row>
    <row r="28" ht="20.250000" customHeight="1"/>
    <row r="29" spans="1:49" ht="33.750000" customHeight="1">
      <c r="A29" s="53" t="s">
        <v>33</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12"/>
      <c r="AQ29" s="12"/>
      <c r="AR29" s="12"/>
      <c r="AS29" s="12"/>
      <c r="AT29" s="12"/>
      <c r="AU29" s="12"/>
      <c r="AV29" s="12"/>
      <c r="AW29" s="12"/>
    </row>
    <row r="30" spans="1:49" ht="33.750000" customHeight="1">
      <c r="A30" s="54" t="s">
        <v>22</v>
      </c>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3"/>
      <c r="AL30" s="53"/>
      <c r="AM30" s="53"/>
      <c r="AN30" s="53"/>
      <c r="AO30" s="53"/>
      <c r="AP30" s="12"/>
      <c r="AQ30" s="12"/>
      <c r="AR30" s="12"/>
      <c r="AS30" s="12"/>
      <c r="AT30" s="12"/>
      <c r="AU30" s="12"/>
      <c r="AV30" s="12"/>
      <c r="AW30" s="12"/>
    </row>
    <row r="31" spans="1:49">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1"/>
      <c r="AL31" s="21"/>
      <c r="AM31" s="21"/>
      <c r="AN31" s="21"/>
      <c r="AO31" s="21"/>
      <c r="AP31" s="22"/>
      <c r="AQ31" s="22"/>
      <c r="AR31" s="22"/>
      <c r="AS31" s="22"/>
      <c r="AT31" s="22"/>
      <c r="AU31" s="22"/>
      <c r="AV31" s="22"/>
      <c r="AW31" s="22"/>
    </row>
    <row r="32" spans="1:49" ht="36.000000" customHeight="1">
      <c r="A32" s="53" t="s">
        <v>51</v>
      </c>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row>
    <row r="33" ht="17.400000" customHeight="1"/>
    <row r="34" spans="1:41" s="2" customFormat="1" ht="17.400000" customHeight="1">
      <c r="A34" s="1" t="s">
        <v>43</v>
      </c>
      <c r="G34" s="3"/>
      <c r="H34" s="3"/>
      <c r="I34" s="3"/>
      <c r="J34" s="3"/>
      <c r="K34" s="3"/>
      <c r="L34" s="3"/>
      <c r="M34" s="3"/>
      <c r="N34" s="3"/>
      <c r="O34" s="3"/>
      <c r="P34" s="3"/>
      <c r="Q34" s="3"/>
      <c r="R34" s="3"/>
      <c r="S34" s="3"/>
      <c r="T34" s="3"/>
      <c r="U34" s="3"/>
      <c r="V34" s="3"/>
      <c r="W34" s="3"/>
      <c r="X34" s="3"/>
      <c r="Y34" s="3"/>
      <c r="Z34" s="3"/>
      <c r="AA34" s="3"/>
      <c r="AB34" s="3"/>
      <c r="AC34" s="3"/>
      <c r="AD34" s="3"/>
      <c r="AE34" s="7"/>
      <c r="AF34" s="3"/>
      <c r="AG34" s="3"/>
      <c r="AH34" s="3"/>
      <c r="AI34" s="3"/>
      <c r="AJ34" s="3"/>
      <c r="AK34" s="3"/>
      <c r="AL34" s="3"/>
      <c r="AM34" s="3"/>
      <c r="AN34" s="3"/>
    </row>
    <row r="35" spans="1:41" s="2" customFormat="1" ht="17.400000" customHeight="1">
      <c r="A35" s="159"/>
      <c r="B35" s="160"/>
      <c r="C35" s="160"/>
      <c r="D35" s="160"/>
      <c r="E35" s="160"/>
      <c r="F35" s="161"/>
      <c r="G35" s="162">
        <f>A38</f>
        <v>1</v>
      </c>
      <c r="H35" s="163"/>
      <c r="I35" s="163"/>
      <c r="J35" s="163"/>
      <c r="K35" s="163"/>
      <c r="L35" s="164"/>
      <c r="M35" s="162">
        <f>A41</f>
        <v>2</v>
      </c>
      <c r="N35" s="163"/>
      <c r="O35" s="163"/>
      <c r="P35" s="163"/>
      <c r="Q35" s="163"/>
      <c r="R35" s="164"/>
      <c r="S35" s="162">
        <f>A44</f>
        <v>3</v>
      </c>
      <c r="T35" s="163"/>
      <c r="U35" s="163"/>
      <c r="V35" s="163"/>
      <c r="W35" s="163"/>
      <c r="X35" s="164"/>
      <c r="Y35" s="162">
        <f>A47</f>
        <v>4</v>
      </c>
      <c r="Z35" s="163"/>
      <c r="AA35" s="163"/>
      <c r="AB35" s="163"/>
      <c r="AC35" s="163"/>
      <c r="AD35" s="165"/>
      <c r="AE35" s="166" t="s">
        <v>0</v>
      </c>
      <c r="AF35" s="169" t="s">
        <v>1</v>
      </c>
      <c r="AG35" s="4" t="s">
        <v>2</v>
      </c>
      <c r="AH35" s="4" t="s">
        <v>3</v>
      </c>
      <c r="AI35" s="172" t="s">
        <v>2</v>
      </c>
      <c r="AJ35" s="173"/>
      <c r="AK35" s="174" t="s">
        <v>4</v>
      </c>
      <c r="AL35" s="174" t="s">
        <v>5</v>
      </c>
      <c r="AM35" s="177" t="s">
        <v>6</v>
      </c>
      <c r="AN35" s="178"/>
      <c r="AO35" s="183" t="s">
        <v>7</v>
      </c>
    </row>
    <row r="36" spans="1:41" s="2" customFormat="1" ht="17.400000" customHeight="1">
      <c r="A36" s="186"/>
      <c r="B36" s="3"/>
      <c r="C36" s="3"/>
      <c r="D36" s="3"/>
      <c r="E36" s="3"/>
      <c r="F36" s="187"/>
      <c r="G36" s="188" t="str">
        <f>IF(A39=""," ",A39)</f>
        <v>Buddies</v>
      </c>
      <c r="H36" s="189"/>
      <c r="I36" s="189"/>
      <c r="J36" s="189"/>
      <c r="K36" s="189"/>
      <c r="L36" s="190"/>
      <c r="M36" s="188" t="str">
        <f>IF(A42=""," ",A42)</f>
        <v>Dragonfly</v>
      </c>
      <c r="N36" s="189"/>
      <c r="O36" s="189"/>
      <c r="P36" s="189"/>
      <c r="Q36" s="189"/>
      <c r="R36" s="190"/>
      <c r="S36" s="188" t="str">
        <f>IF(A45=""," ",A45)</f>
        <v>ｇａｇｇｌｅｓ</v>
      </c>
      <c r="T36" s="189"/>
      <c r="U36" s="189"/>
      <c r="V36" s="189"/>
      <c r="W36" s="189"/>
      <c r="X36" s="190"/>
      <c r="Y36" s="194" t="str">
        <f>IF(A48=""," ",A48)</f>
        <v>Ｚｅｂｒａ</v>
      </c>
      <c r="Z36" s="195"/>
      <c r="AA36" s="195"/>
      <c r="AB36" s="195"/>
      <c r="AC36" s="195"/>
      <c r="AD36" s="196"/>
      <c r="AE36" s="167"/>
      <c r="AF36" s="170"/>
      <c r="AG36" s="5"/>
      <c r="AH36" s="5"/>
      <c r="AI36" s="200" t="s">
        <v>3</v>
      </c>
      <c r="AJ36" s="201"/>
      <c r="AK36" s="175"/>
      <c r="AL36" s="175"/>
      <c r="AM36" s="179"/>
      <c r="AN36" s="180"/>
      <c r="AO36" s="184"/>
    </row>
    <row r="37" spans="1:41" s="2" customFormat="1" ht="17.400000" customHeight="1">
      <c r="A37" s="202"/>
      <c r="B37" s="203"/>
      <c r="C37" s="203"/>
      <c r="D37" s="203"/>
      <c r="E37" s="203"/>
      <c r="F37" s="204"/>
      <c r="G37" s="191"/>
      <c r="H37" s="192"/>
      <c r="I37" s="192"/>
      <c r="J37" s="192"/>
      <c r="K37" s="192"/>
      <c r="L37" s="193"/>
      <c r="M37" s="191"/>
      <c r="N37" s="192"/>
      <c r="O37" s="192"/>
      <c r="P37" s="192"/>
      <c r="Q37" s="192"/>
      <c r="R37" s="193"/>
      <c r="S37" s="191"/>
      <c r="T37" s="192"/>
      <c r="U37" s="192"/>
      <c r="V37" s="192"/>
      <c r="W37" s="192"/>
      <c r="X37" s="193"/>
      <c r="Y37" s="197"/>
      <c r="Z37" s="198"/>
      <c r="AA37" s="198"/>
      <c r="AB37" s="198"/>
      <c r="AC37" s="198"/>
      <c r="AD37" s="199"/>
      <c r="AE37" s="168"/>
      <c r="AF37" s="171"/>
      <c r="AG37" s="24" t="s">
        <v>8</v>
      </c>
      <c r="AH37" s="24" t="s">
        <v>8</v>
      </c>
      <c r="AI37" s="205" t="s">
        <v>9</v>
      </c>
      <c r="AJ37" s="206"/>
      <c r="AK37" s="176"/>
      <c r="AL37" s="176"/>
      <c r="AM37" s="181"/>
      <c r="AN37" s="182"/>
      <c r="AO37" s="185"/>
    </row>
    <row r="38" spans="1:41" s="2" customFormat="1" ht="17.400000" customHeight="1">
      <c r="A38" s="215">
        <v>1</v>
      </c>
      <c r="B38" s="216"/>
      <c r="C38" s="216"/>
      <c r="D38" s="216"/>
      <c r="E38" s="216"/>
      <c r="F38" s="217"/>
      <c r="G38" s="115"/>
      <c r="H38" s="116"/>
      <c r="I38" s="116"/>
      <c r="J38" s="116"/>
      <c r="K38" s="116"/>
      <c r="L38" s="117"/>
      <c r="M38" s="28"/>
      <c r="N38" s="29"/>
      <c r="O38" s="28">
        <v>16</v>
      </c>
      <c r="P38" s="29" t="s">
        <v>26</v>
      </c>
      <c r="Q38" s="30">
        <v>17</v>
      </c>
      <c r="R38" s="30"/>
      <c r="S38" s="28"/>
      <c r="T38" s="29"/>
      <c r="U38" s="28">
        <v>17</v>
      </c>
      <c r="V38" s="29" t="s">
        <v>26</v>
      </c>
      <c r="W38" s="30">
        <v>16</v>
      </c>
      <c r="X38" s="30"/>
      <c r="Y38" s="28"/>
      <c r="Z38" s="29"/>
      <c r="AA38" s="28">
        <v>8</v>
      </c>
      <c r="AB38" s="29" t="s">
        <v>26</v>
      </c>
      <c r="AC38" s="30">
        <v>15</v>
      </c>
      <c r="AD38" s="29"/>
      <c r="AE38" s="218">
        <f>COUNTIF(A38:AD40,"○")</f>
        <v>1</v>
      </c>
      <c r="AF38" s="127">
        <f>COUNTIF(A38:AD40,"●")</f>
        <v>2</v>
      </c>
      <c r="AG38" s="127">
        <f>N39+T39+Z39</f>
        <v>2</v>
      </c>
      <c r="AH38" s="127">
        <f>R39+X39+AD39</f>
        <v>4</v>
      </c>
      <c r="AI38" s="106">
        <f>IF(AH38=0,"----",AG38/AH38)</f>
        <v>0.5</v>
      </c>
      <c r="AJ38" s="107"/>
      <c r="AK38" s="136">
        <f>SUM(,O38:O40,U38:U40,AA38:AA40)</f>
        <v>77</v>
      </c>
      <c r="AL38" s="136">
        <f>SUM(Q38:Q40,W38:W40,AC38:AC40)</f>
        <v>92</v>
      </c>
      <c r="AM38" s="106">
        <f>AK38/AL38</f>
        <v>0.836956521739131</v>
      </c>
      <c r="AN38" s="107"/>
      <c r="AO38" s="60">
        <v>3</v>
      </c>
    </row>
    <row r="39" spans="1:41" s="2" customFormat="1" ht="17.400000" customHeight="1">
      <c r="A39" s="209" t="s">
        <v>52</v>
      </c>
      <c r="B39" s="210"/>
      <c r="C39" s="210"/>
      <c r="D39" s="210"/>
      <c r="E39" s="210"/>
      <c r="F39" s="211"/>
      <c r="G39" s="118"/>
      <c r="H39" s="119"/>
      <c r="I39" s="119"/>
      <c r="J39" s="119"/>
      <c r="K39" s="119"/>
      <c r="L39" s="120"/>
      <c r="M39" s="32" t="str">
        <f>IF(N39&gt;R39,"○",IF(N39=R39,"△",IF(N39&lt;R39,"●")))</f>
        <v>●</v>
      </c>
      <c r="N39" s="33">
        <v>0</v>
      </c>
      <c r="O39" s="32">
        <v>7</v>
      </c>
      <c r="P39" s="33" t="str">
        <f>IF(O39="","","-")</f>
        <v>-</v>
      </c>
      <c r="Q39" s="34">
        <v>15</v>
      </c>
      <c r="R39" s="34">
        <v>2</v>
      </c>
      <c r="S39" s="32" t="str">
        <f>IF(T39&gt;X39,"○",IF(T39=X39,"△",IF(T39&lt;X39,"●")))</f>
        <v>○</v>
      </c>
      <c r="T39" s="33">
        <v>2</v>
      </c>
      <c r="U39" s="32">
        <v>15</v>
      </c>
      <c r="V39" s="33" t="str">
        <f>IF(U39="","","-")</f>
        <v>-</v>
      </c>
      <c r="W39" s="34">
        <v>13</v>
      </c>
      <c r="X39" s="34">
        <v>0</v>
      </c>
      <c r="Y39" s="32" t="str">
        <f>IF(Z39&gt;AD39,"○",IF(Z39=AD39,"△",IF(Z39&lt;AD39,"●")))</f>
        <v>●</v>
      </c>
      <c r="Z39" s="33">
        <v>0</v>
      </c>
      <c r="AA39" s="32">
        <v>14</v>
      </c>
      <c r="AB39" s="33" t="str">
        <f>IF(AA39="","","-")</f>
        <v>-</v>
      </c>
      <c r="AC39" s="34">
        <v>16</v>
      </c>
      <c r="AD39" s="33">
        <v>2</v>
      </c>
      <c r="AE39" s="219"/>
      <c r="AF39" s="128"/>
      <c r="AG39" s="128"/>
      <c r="AH39" s="128"/>
      <c r="AI39" s="108"/>
      <c r="AJ39" s="109"/>
      <c r="AK39" s="137"/>
      <c r="AL39" s="137"/>
      <c r="AM39" s="108"/>
      <c r="AN39" s="109"/>
      <c r="AO39" s="207"/>
    </row>
    <row r="40" spans="1:41" s="2" customFormat="1" ht="17.400000" customHeight="1">
      <c r="A40" s="212"/>
      <c r="B40" s="213"/>
      <c r="C40" s="213"/>
      <c r="D40" s="213"/>
      <c r="E40" s="213"/>
      <c r="F40" s="214"/>
      <c r="G40" s="121"/>
      <c r="H40" s="122"/>
      <c r="I40" s="122"/>
      <c r="J40" s="122"/>
      <c r="K40" s="122"/>
      <c r="L40" s="123"/>
      <c r="M40" s="36"/>
      <c r="N40" s="37"/>
      <c r="O40" s="36"/>
      <c r="P40" s="37" t="str">
        <f>IF(O40="","","-")</f>
        <v/>
      </c>
      <c r="Q40" s="38"/>
      <c r="R40" s="38"/>
      <c r="S40" s="36"/>
      <c r="T40" s="37"/>
      <c r="U40" s="36"/>
      <c r="V40" s="37" t="str">
        <f>IF(U40="","","-")</f>
        <v/>
      </c>
      <c r="W40" s="38"/>
      <c r="X40" s="38"/>
      <c r="Y40" s="36"/>
      <c r="Z40" s="37"/>
      <c r="AA40" s="36"/>
      <c r="AB40" s="37" t="str">
        <f>IF(AA40="","","-")</f>
        <v/>
      </c>
      <c r="AC40" s="38"/>
      <c r="AD40" s="37"/>
      <c r="AE40" s="220"/>
      <c r="AF40" s="129"/>
      <c r="AG40" s="129"/>
      <c r="AH40" s="129"/>
      <c r="AI40" s="110"/>
      <c r="AJ40" s="111"/>
      <c r="AK40" s="138"/>
      <c r="AL40" s="138"/>
      <c r="AM40" s="110"/>
      <c r="AN40" s="111"/>
      <c r="AO40" s="208"/>
    </row>
    <row r="41" spans="1:41" s="2" customFormat="1" ht="17.400000" customHeight="1">
      <c r="A41" s="215">
        <v>2</v>
      </c>
      <c r="B41" s="216"/>
      <c r="C41" s="216"/>
      <c r="D41" s="216"/>
      <c r="E41" s="216"/>
      <c r="F41" s="217"/>
      <c r="G41" s="28"/>
      <c r="H41" s="29"/>
      <c r="I41" s="28">
        <v>17</v>
      </c>
      <c r="J41" s="29" t="s">
        <v>26</v>
      </c>
      <c r="K41" s="30">
        <v>16</v>
      </c>
      <c r="L41" s="30"/>
      <c r="M41" s="143"/>
      <c r="N41" s="119"/>
      <c r="O41" s="119"/>
      <c r="P41" s="119"/>
      <c r="Q41" s="119"/>
      <c r="R41" s="120"/>
      <c r="S41" s="28"/>
      <c r="T41" s="29"/>
      <c r="U41" s="28">
        <v>11</v>
      </c>
      <c r="V41" s="29" t="s">
        <v>26</v>
      </c>
      <c r="W41" s="30">
        <v>15</v>
      </c>
      <c r="X41" s="30"/>
      <c r="Y41" s="28"/>
      <c r="Z41" s="29"/>
      <c r="AA41" s="28">
        <v>15</v>
      </c>
      <c r="AB41" s="29" t="s">
        <v>26</v>
      </c>
      <c r="AC41" s="30">
        <v>10</v>
      </c>
      <c r="AD41" s="29"/>
      <c r="AE41" s="218">
        <v>3</v>
      </c>
      <c r="AF41" s="127">
        <f>COUNTIF(A41:AD43,"●")</f>
        <v>0</v>
      </c>
      <c r="AG41" s="127">
        <f>H42+T42+Z42</f>
        <v>6</v>
      </c>
      <c r="AH41" s="127">
        <f>L42+X42+AD42</f>
        <v>2</v>
      </c>
      <c r="AI41" s="106">
        <f>IF(AH41=0,"----",AG41/AH41)</f>
        <v>3</v>
      </c>
      <c r="AJ41" s="107"/>
      <c r="AK41" s="136">
        <f>SUM(I41:I43,U41:U43,AA41:AA43)</f>
        <v>118</v>
      </c>
      <c r="AL41" s="136">
        <f>SUM(K41:K43,W41:W43,AC41:AC43)</f>
        <v>94</v>
      </c>
      <c r="AM41" s="106">
        <f>AK41/AL41</f>
        <v>1.25531914893617</v>
      </c>
      <c r="AN41" s="107"/>
      <c r="AO41" s="221">
        <v>1</v>
      </c>
    </row>
    <row r="42" spans="1:41" s="2" customFormat="1" ht="17.400000" customHeight="1">
      <c r="A42" s="223" t="s">
        <v>53</v>
      </c>
      <c r="B42" s="224"/>
      <c r="C42" s="224"/>
      <c r="D42" s="224"/>
      <c r="E42" s="224"/>
      <c r="F42" s="225"/>
      <c r="G42" s="32" t="str">
        <f>IF(M39="○","●",IF(M39="△","△",IF(M39="●","○",IF(M39="",""))))</f>
        <v>○</v>
      </c>
      <c r="H42" s="33">
        <f>IF(R39="","",R39)</f>
        <v>2</v>
      </c>
      <c r="I42" s="32">
        <v>15</v>
      </c>
      <c r="J42" s="33" t="str">
        <f>IF(I42="","","-")</f>
        <v>-</v>
      </c>
      <c r="K42" s="34">
        <v>7</v>
      </c>
      <c r="L42" s="34">
        <f>IF(N39="","",N39)</f>
        <v>0</v>
      </c>
      <c r="M42" s="143"/>
      <c r="N42" s="119"/>
      <c r="O42" s="119"/>
      <c r="P42" s="119"/>
      <c r="Q42" s="119"/>
      <c r="R42" s="120"/>
      <c r="S42" s="32" t="s">
        <v>70</v>
      </c>
      <c r="T42" s="33">
        <v>2</v>
      </c>
      <c r="U42" s="32">
        <v>15</v>
      </c>
      <c r="V42" s="33" t="str">
        <f>IF(U42="","","-")</f>
        <v>-</v>
      </c>
      <c r="W42" s="34">
        <v>4</v>
      </c>
      <c r="X42" s="34">
        <v>1</v>
      </c>
      <c r="Y42" s="32" t="str">
        <f>IF(Z42&gt;AD42,"○",IF(Z42=AD42,"△",IF(Z42&lt;AD42,"●")))</f>
        <v>○</v>
      </c>
      <c r="Z42" s="33">
        <v>2</v>
      </c>
      <c r="AA42" s="32">
        <v>13</v>
      </c>
      <c r="AB42" s="33" t="str">
        <f>IF(AA42="","","-")</f>
        <v>-</v>
      </c>
      <c r="AC42" s="34">
        <v>15</v>
      </c>
      <c r="AD42" s="33">
        <v>1</v>
      </c>
      <c r="AE42" s="219"/>
      <c r="AF42" s="128"/>
      <c r="AG42" s="128"/>
      <c r="AH42" s="128"/>
      <c r="AI42" s="108"/>
      <c r="AJ42" s="109"/>
      <c r="AK42" s="137"/>
      <c r="AL42" s="137"/>
      <c r="AM42" s="108"/>
      <c r="AN42" s="109"/>
      <c r="AO42" s="207"/>
    </row>
    <row r="43" spans="1:41" s="2" customFormat="1" ht="17.400000" customHeight="1">
      <c r="A43" s="226"/>
      <c r="B43" s="227"/>
      <c r="C43" s="227"/>
      <c r="D43" s="227"/>
      <c r="E43" s="227"/>
      <c r="F43" s="228"/>
      <c r="G43" s="36"/>
      <c r="H43" s="37"/>
      <c r="I43" s="36" t="str">
        <f>IF(Q40="","",Q40)</f>
        <v/>
      </c>
      <c r="J43" s="37" t="str">
        <f>IF(I43="","","-")</f>
        <v/>
      </c>
      <c r="K43" s="38" t="str">
        <f>IF(O40="","",O40)</f>
        <v/>
      </c>
      <c r="L43" s="38"/>
      <c r="M43" s="143"/>
      <c r="N43" s="119"/>
      <c r="O43" s="119"/>
      <c r="P43" s="119"/>
      <c r="Q43" s="119"/>
      <c r="R43" s="120"/>
      <c r="S43" s="36"/>
      <c r="T43" s="37"/>
      <c r="U43" s="36">
        <v>17</v>
      </c>
      <c r="V43" s="37" t="str">
        <f>IF(U43="","","-")</f>
        <v>-</v>
      </c>
      <c r="W43" s="38">
        <v>15</v>
      </c>
      <c r="X43" s="38"/>
      <c r="Y43" s="36"/>
      <c r="Z43" s="37"/>
      <c r="AA43" s="36">
        <v>15</v>
      </c>
      <c r="AB43" s="37" t="str">
        <f>IF(AA43="","","-")</f>
        <v>-</v>
      </c>
      <c r="AC43" s="38">
        <v>12</v>
      </c>
      <c r="AD43" s="37"/>
      <c r="AE43" s="220"/>
      <c r="AF43" s="129"/>
      <c r="AG43" s="129"/>
      <c r="AH43" s="129"/>
      <c r="AI43" s="110"/>
      <c r="AJ43" s="111"/>
      <c r="AK43" s="138"/>
      <c r="AL43" s="138"/>
      <c r="AM43" s="110"/>
      <c r="AN43" s="111"/>
      <c r="AO43" s="222"/>
    </row>
    <row r="44" spans="1:41" s="2" customFormat="1" ht="17.400000" customHeight="1">
      <c r="A44" s="232">
        <v>3</v>
      </c>
      <c r="B44" s="233"/>
      <c r="C44" s="233"/>
      <c r="D44" s="233"/>
      <c r="E44" s="233"/>
      <c r="F44" s="234"/>
      <c r="G44" s="28"/>
      <c r="H44" s="29"/>
      <c r="I44" s="28">
        <f>W38</f>
        <v>16</v>
      </c>
      <c r="J44" s="29" t="s">
        <v>26</v>
      </c>
      <c r="K44" s="30">
        <f>U38</f>
        <v>17</v>
      </c>
      <c r="L44" s="30"/>
      <c r="M44" s="28"/>
      <c r="N44" s="29"/>
      <c r="O44" s="28">
        <f>W41</f>
        <v>15</v>
      </c>
      <c r="P44" s="29" t="s">
        <v>26</v>
      </c>
      <c r="Q44" s="30">
        <f>U41</f>
        <v>11</v>
      </c>
      <c r="R44" s="30"/>
      <c r="S44" s="147"/>
      <c r="T44" s="116"/>
      <c r="U44" s="116"/>
      <c r="V44" s="116"/>
      <c r="W44" s="116"/>
      <c r="X44" s="117"/>
      <c r="Y44" s="28"/>
      <c r="Z44" s="29"/>
      <c r="AA44" s="28">
        <v>16</v>
      </c>
      <c r="AB44" s="29" t="s">
        <v>26</v>
      </c>
      <c r="AC44" s="30">
        <v>14</v>
      </c>
      <c r="AD44" s="29"/>
      <c r="AE44" s="218">
        <f>COUNTIF(A44:AD46,"○")</f>
        <v>1</v>
      </c>
      <c r="AF44" s="127">
        <f>COUNTIF(A44:AD46,"●")</f>
        <v>2</v>
      </c>
      <c r="AG44" s="127">
        <f>H45+N45+Z45</f>
        <v>3</v>
      </c>
      <c r="AH44" s="127">
        <f>L45+R45+AD45</f>
        <v>5</v>
      </c>
      <c r="AI44" s="106">
        <f>IF(AH44=0,"----",AG44/AH44)</f>
        <v>0.6</v>
      </c>
      <c r="AJ44" s="107"/>
      <c r="AK44" s="136">
        <f>SUM(I44:I46,O44:O46,AA44:AA46)</f>
        <v>98</v>
      </c>
      <c r="AL44" s="136">
        <f>SUM(K44:K46,Q44:Q46,AC44:AC46)</f>
        <v>119</v>
      </c>
      <c r="AM44" s="106">
        <f>AK44/AL44</f>
        <v>0.823529411764706</v>
      </c>
      <c r="AN44" s="107"/>
      <c r="AO44" s="60">
        <v>4</v>
      </c>
    </row>
    <row r="45" spans="1:41" s="2" customFormat="1" ht="17.400000" customHeight="1">
      <c r="A45" s="223" t="s">
        <v>40</v>
      </c>
      <c r="B45" s="224"/>
      <c r="C45" s="224"/>
      <c r="D45" s="224"/>
      <c r="E45" s="224"/>
      <c r="F45" s="225"/>
      <c r="G45" s="32" t="str">
        <f>IF(S39="○","●",IF(S39="△","△",IF(S39="●","○",IF(S39="",""))))</f>
        <v>●</v>
      </c>
      <c r="H45" s="33">
        <f>IF(X39="","",X39)</f>
        <v>0</v>
      </c>
      <c r="I45" s="32">
        <f>IF(W39="","",W39)</f>
        <v>13</v>
      </c>
      <c r="J45" s="33" t="str">
        <f>IF(I45="","","-")</f>
        <v>-</v>
      </c>
      <c r="K45" s="34">
        <f>IF(U39="","",U39)</f>
        <v>15</v>
      </c>
      <c r="L45" s="34">
        <f>IF(T39="","",T39)</f>
        <v>2</v>
      </c>
      <c r="M45" s="32" t="s">
        <v>71</v>
      </c>
      <c r="N45" s="33">
        <f>IF(X42="","",X42)</f>
        <v>1</v>
      </c>
      <c r="O45" s="32">
        <f>IF(W42="","",W42)</f>
        <v>4</v>
      </c>
      <c r="P45" s="33" t="str">
        <f>IF(O45="","","-")</f>
        <v>-</v>
      </c>
      <c r="Q45" s="34">
        <f>IF(U42="","",U42)</f>
        <v>15</v>
      </c>
      <c r="R45" s="34">
        <f>IF(T42="","",T42)</f>
        <v>2</v>
      </c>
      <c r="S45" s="143"/>
      <c r="T45" s="119"/>
      <c r="U45" s="119"/>
      <c r="V45" s="119"/>
      <c r="W45" s="119"/>
      <c r="X45" s="120"/>
      <c r="Y45" s="32" t="str">
        <f>IF(Z45&gt;AD45,"○",IF(Z45=AD45,"△",IF(Z45&lt;AD45,"●")))</f>
        <v>○</v>
      </c>
      <c r="Z45" s="33">
        <v>2</v>
      </c>
      <c r="AA45" s="32">
        <v>6</v>
      </c>
      <c r="AB45" s="33" t="str">
        <f>IF(AA45="","","-")</f>
        <v>-</v>
      </c>
      <c r="AC45" s="34">
        <v>15</v>
      </c>
      <c r="AD45" s="33">
        <v>1</v>
      </c>
      <c r="AE45" s="219"/>
      <c r="AF45" s="128"/>
      <c r="AG45" s="128"/>
      <c r="AH45" s="128"/>
      <c r="AI45" s="108"/>
      <c r="AJ45" s="109"/>
      <c r="AK45" s="137"/>
      <c r="AL45" s="137"/>
      <c r="AM45" s="108"/>
      <c r="AN45" s="109"/>
      <c r="AO45" s="207"/>
    </row>
    <row r="46" spans="1:41" s="2" customFormat="1" ht="17.400000" customHeight="1">
      <c r="A46" s="229"/>
      <c r="B46" s="230"/>
      <c r="C46" s="230"/>
      <c r="D46" s="230"/>
      <c r="E46" s="230"/>
      <c r="F46" s="231"/>
      <c r="G46" s="36"/>
      <c r="H46" s="37"/>
      <c r="I46" s="36" t="str">
        <f>IF(W40="","",W40)</f>
        <v/>
      </c>
      <c r="J46" s="37" t="str">
        <f>IF(I46="","","-")</f>
        <v/>
      </c>
      <c r="K46" s="38" t="str">
        <f>IF(U40="","",U40)</f>
        <v/>
      </c>
      <c r="L46" s="38"/>
      <c r="M46" s="36"/>
      <c r="N46" s="37"/>
      <c r="O46" s="36">
        <f>IF(W43="","",W43)</f>
        <v>15</v>
      </c>
      <c r="P46" s="37" t="str">
        <f>IF(O46="","","-")</f>
        <v>-</v>
      </c>
      <c r="Q46" s="38">
        <f>IF(U43="","",U43)</f>
        <v>17</v>
      </c>
      <c r="R46" s="38"/>
      <c r="S46" s="150"/>
      <c r="T46" s="122"/>
      <c r="U46" s="122"/>
      <c r="V46" s="122"/>
      <c r="W46" s="122"/>
      <c r="X46" s="123"/>
      <c r="Y46" s="36"/>
      <c r="Z46" s="37"/>
      <c r="AA46" s="36">
        <v>13</v>
      </c>
      <c r="AB46" s="37" t="str">
        <f>IF(AA46="","","-")</f>
        <v>-</v>
      </c>
      <c r="AC46" s="38">
        <v>15</v>
      </c>
      <c r="AD46" s="37"/>
      <c r="AE46" s="220"/>
      <c r="AF46" s="129"/>
      <c r="AG46" s="129"/>
      <c r="AH46" s="129"/>
      <c r="AI46" s="110"/>
      <c r="AJ46" s="111"/>
      <c r="AK46" s="138"/>
      <c r="AL46" s="138"/>
      <c r="AM46" s="110"/>
      <c r="AN46" s="111"/>
      <c r="AO46" s="208"/>
    </row>
    <row r="47" spans="1:41" s="2" customFormat="1" ht="17.400000" customHeight="1">
      <c r="A47" s="215">
        <v>4</v>
      </c>
      <c r="B47" s="216"/>
      <c r="C47" s="216"/>
      <c r="D47" s="216"/>
      <c r="E47" s="216"/>
      <c r="F47" s="217"/>
      <c r="G47" s="28"/>
      <c r="H47" s="29"/>
      <c r="I47" s="28">
        <f>AC38</f>
        <v>15</v>
      </c>
      <c r="J47" s="29" t="s">
        <v>26</v>
      </c>
      <c r="K47" s="30">
        <f>AA38</f>
        <v>8</v>
      </c>
      <c r="L47" s="30"/>
      <c r="M47" s="28"/>
      <c r="N47" s="29"/>
      <c r="O47" s="28">
        <f>AC41</f>
        <v>10</v>
      </c>
      <c r="P47" s="29" t="s">
        <v>26</v>
      </c>
      <c r="Q47" s="30">
        <f>AA41</f>
        <v>15</v>
      </c>
      <c r="R47" s="30"/>
      <c r="S47" s="28"/>
      <c r="T47" s="29"/>
      <c r="U47" s="28">
        <v>14</v>
      </c>
      <c r="V47" s="29" t="s">
        <v>26</v>
      </c>
      <c r="W47" s="30">
        <v>16</v>
      </c>
      <c r="X47" s="30"/>
      <c r="Y47" s="147"/>
      <c r="Z47" s="116"/>
      <c r="AA47" s="116"/>
      <c r="AB47" s="116"/>
      <c r="AC47" s="116"/>
      <c r="AD47" s="116"/>
      <c r="AE47" s="218">
        <f>COUNTIF(A47:AD49,"○")</f>
        <v>1</v>
      </c>
      <c r="AF47" s="127">
        <f>COUNTIF(A47:AD49,"●")</f>
        <v>2</v>
      </c>
      <c r="AG47" s="127">
        <f>H48+N48+T48</f>
        <v>5</v>
      </c>
      <c r="AH47" s="127">
        <f>L48+R48+X48</f>
        <v>3</v>
      </c>
      <c r="AI47" s="106">
        <f>IF(AH47=0,"----",AG47/AH47)</f>
        <v>1.66666666666667</v>
      </c>
      <c r="AJ47" s="107"/>
      <c r="AK47" s="136">
        <f>SUM(I47:I49,O47:O49,U47:U49)</f>
        <v>112</v>
      </c>
      <c r="AL47" s="136">
        <f>SUM(K47:K49,Q47:Q49,W47:W49)</f>
        <v>100</v>
      </c>
      <c r="AM47" s="106">
        <f>AK47/AL47</f>
        <v>1.12</v>
      </c>
      <c r="AN47" s="107"/>
      <c r="AO47" s="60">
        <v>2</v>
      </c>
    </row>
    <row r="48" spans="1:41" s="2" customFormat="1" ht="17.400000" customHeight="1">
      <c r="A48" s="209" t="s">
        <v>39</v>
      </c>
      <c r="B48" s="210"/>
      <c r="C48" s="210"/>
      <c r="D48" s="210"/>
      <c r="E48" s="210"/>
      <c r="F48" s="211"/>
      <c r="G48" s="32" t="str">
        <f>IF(Y39="○","●",IF(Y39="△","△",IF(Y39="●","○",IF(Y39="",""))))</f>
        <v>○</v>
      </c>
      <c r="H48" s="33">
        <f>IF(AD39="","",AD39)</f>
        <v>2</v>
      </c>
      <c r="I48" s="32">
        <f>IF(AC39="","",AC39)</f>
        <v>16</v>
      </c>
      <c r="J48" s="33" t="str">
        <f>IF(I48="","","-")</f>
        <v>-</v>
      </c>
      <c r="K48" s="34">
        <f>IF(AA39="","",AA39)</f>
        <v>14</v>
      </c>
      <c r="L48" s="34">
        <f>IF(Z39="","",Z39)</f>
        <v>0</v>
      </c>
      <c r="M48" s="32" t="str">
        <f>IF(Y42="○","●",IF(Y42="△","△",IF(Y42="●","○",IF(Y42="",""))))</f>
        <v>●</v>
      </c>
      <c r="N48" s="33">
        <f>IF(AD42="","",AD42)</f>
        <v>1</v>
      </c>
      <c r="O48" s="32">
        <f>IF(AC42="","",AC42)</f>
        <v>15</v>
      </c>
      <c r="P48" s="33" t="str">
        <f>IF(O48="","","-")</f>
        <v>-</v>
      </c>
      <c r="Q48" s="34">
        <f>IF(AA42="","",AA42)</f>
        <v>13</v>
      </c>
      <c r="R48" s="34">
        <f>IF(Z42="","",Z42)</f>
        <v>2</v>
      </c>
      <c r="S48" s="32" t="str">
        <f>IF(Y45="○","●",IF(Y45="△","△",IF(Y45="●","○",IF(Y45="",""))))</f>
        <v>●</v>
      </c>
      <c r="T48" s="33">
        <v>2</v>
      </c>
      <c r="U48" s="32">
        <v>15</v>
      </c>
      <c r="V48" s="33" t="str">
        <f>IF(U48="","","-")</f>
        <v>-</v>
      </c>
      <c r="W48" s="34">
        <v>6</v>
      </c>
      <c r="X48" s="34">
        <v>1</v>
      </c>
      <c r="Y48" s="143"/>
      <c r="Z48" s="119"/>
      <c r="AA48" s="119"/>
      <c r="AB48" s="119"/>
      <c r="AC48" s="119"/>
      <c r="AD48" s="119"/>
      <c r="AE48" s="219"/>
      <c r="AF48" s="128"/>
      <c r="AG48" s="128"/>
      <c r="AH48" s="128"/>
      <c r="AI48" s="108"/>
      <c r="AJ48" s="109"/>
      <c r="AK48" s="137"/>
      <c r="AL48" s="137"/>
      <c r="AM48" s="108"/>
      <c r="AN48" s="109"/>
      <c r="AO48" s="207"/>
    </row>
    <row r="49" spans="1:42" s="2" customFormat="1" ht="17.400000" customHeight="1">
      <c r="A49" s="212"/>
      <c r="B49" s="213"/>
      <c r="C49" s="213"/>
      <c r="D49" s="213"/>
      <c r="E49" s="213"/>
      <c r="F49" s="214"/>
      <c r="G49" s="36"/>
      <c r="H49" s="37"/>
      <c r="I49" s="36" t="str">
        <f>IF(AC40="","",AC40)</f>
        <v/>
      </c>
      <c r="J49" s="37" t="str">
        <f>IF(I49="","","-")</f>
        <v/>
      </c>
      <c r="K49" s="38" t="str">
        <f>IF(AA40="","",AA40)</f>
        <v/>
      </c>
      <c r="L49" s="38"/>
      <c r="M49" s="36"/>
      <c r="N49" s="37"/>
      <c r="O49" s="36">
        <f>IF(AC43="","",AC43)</f>
        <v>12</v>
      </c>
      <c r="P49" s="37" t="str">
        <f>IF(O49="","","-")</f>
        <v>-</v>
      </c>
      <c r="Q49" s="38">
        <f>IF(AA43="","",AA43)</f>
        <v>15</v>
      </c>
      <c r="R49" s="38"/>
      <c r="S49" s="36"/>
      <c r="T49" s="37"/>
      <c r="U49" s="36">
        <v>15</v>
      </c>
      <c r="V49" s="37" t="str">
        <f>IF(U49="","","-")</f>
        <v>-</v>
      </c>
      <c r="W49" s="38">
        <v>13</v>
      </c>
      <c r="X49" s="38"/>
      <c r="Y49" s="150"/>
      <c r="Z49" s="122"/>
      <c r="AA49" s="122"/>
      <c r="AB49" s="122"/>
      <c r="AC49" s="122"/>
      <c r="AD49" s="122"/>
      <c r="AE49" s="220"/>
      <c r="AF49" s="129"/>
      <c r="AG49" s="129"/>
      <c r="AH49" s="129"/>
      <c r="AI49" s="110"/>
      <c r="AJ49" s="111"/>
      <c r="AK49" s="138"/>
      <c r="AL49" s="138"/>
      <c r="AM49" s="110"/>
      <c r="AN49" s="111"/>
      <c r="AO49" s="208"/>
    </row>
    <row r="50" spans="1:42" s="40" customFormat="1" ht="15.750000" customHeight="1">
      <c r="A50" s="44"/>
      <c r="B50" s="44"/>
      <c r="C50" s="146" t="s">
        <v>63</v>
      </c>
      <c r="D50" s="146"/>
      <c r="E50" s="145" t="str">
        <f>IF(AO38=1,A39,IF(AO41=1,A42,IF(AO44=1,A45,IF(AO47=1,A48))))</f>
        <v>Dragonfly</v>
      </c>
      <c r="F50" s="145"/>
      <c r="G50" s="145"/>
      <c r="H50" s="145"/>
      <c r="I50" s="145"/>
      <c r="J50" s="145"/>
      <c r="K50" s="146" t="s">
        <v>64</v>
      </c>
      <c r="L50" s="146"/>
      <c r="M50" s="145" t="str">
        <f>IF(AO38=2,A39,IF(AO41=2,A42,IF(AO44=2,A45,IF(AO47=2,A48))))</f>
        <v>Ｚｅｂｒａ</v>
      </c>
      <c r="N50" s="145"/>
      <c r="O50" s="145"/>
      <c r="P50" s="145"/>
      <c r="Q50" s="145"/>
      <c r="R50" s="145"/>
      <c r="S50" s="146" t="s">
        <v>65</v>
      </c>
      <c r="T50" s="146"/>
      <c r="U50" s="145" t="str">
        <f>IF(AO38=3,A39,IF(AO41=3,A42,IF(AO44=3,A45,IF(AO47=3,A48))))</f>
        <v>Buddies</v>
      </c>
      <c r="V50" s="145"/>
      <c r="W50" s="145"/>
      <c r="X50" s="145"/>
      <c r="Y50" s="145"/>
      <c r="Z50" s="145"/>
      <c r="AA50" s="146" t="s">
        <v>66</v>
      </c>
      <c r="AB50" s="146"/>
      <c r="AC50" s="145" t="str">
        <f>IF(AO38=4,A39,IF(AO41=4,A42,IF(AO44=4,A45,IF(AO47=4,A48))))</f>
        <v>ｇａｇｇｌｅｓ</v>
      </c>
      <c r="AD50" s="145"/>
      <c r="AE50" s="145"/>
      <c r="AF50" s="145"/>
      <c r="AG50" s="145"/>
      <c r="AH50" s="145"/>
      <c r="AI50" s="33"/>
      <c r="AJ50" s="41"/>
      <c r="AK50" s="41"/>
      <c r="AL50" s="42"/>
      <c r="AM50" s="42"/>
      <c r="AN50" s="41"/>
      <c r="AO50" s="41"/>
      <c r="AP50" s="43"/>
    </row>
    <row r="51" spans="1:42" s="40" customFormat="1" ht="13.200000">
      <c r="A51" s="44"/>
      <c r="B51" s="44"/>
      <c r="C51" s="51"/>
      <c r="D51" s="51"/>
      <c r="E51" s="52"/>
      <c r="F51" s="52"/>
      <c r="G51" s="52"/>
      <c r="H51" s="52"/>
      <c r="I51" s="52"/>
      <c r="J51" s="52"/>
      <c r="K51" s="51"/>
      <c r="L51" s="51"/>
      <c r="M51" s="52"/>
      <c r="N51" s="52"/>
      <c r="O51" s="52"/>
      <c r="P51" s="52"/>
      <c r="Q51" s="52"/>
      <c r="R51" s="52"/>
      <c r="S51" s="51"/>
      <c r="T51" s="51"/>
      <c r="U51" s="52"/>
      <c r="V51" s="52"/>
      <c r="W51" s="52"/>
      <c r="X51" s="52"/>
      <c r="Y51" s="52"/>
      <c r="Z51" s="52"/>
      <c r="AA51" s="51"/>
      <c r="AB51" s="51"/>
      <c r="AC51" s="52"/>
      <c r="AD51" s="52"/>
      <c r="AE51" s="52"/>
      <c r="AF51" s="52"/>
      <c r="AG51" s="52"/>
      <c r="AH51" s="52"/>
      <c r="AI51" s="33"/>
      <c r="AJ51" s="41"/>
      <c r="AK51" s="41"/>
      <c r="AL51" s="42"/>
      <c r="AM51" s="42"/>
      <c r="AN51" s="41"/>
      <c r="AO51" s="41"/>
      <c r="AP51" s="43"/>
    </row>
    <row r="52" spans="1:42" s="2" customFormat="1" ht="17.400000" customHeight="1">
      <c r="A52" s="235" t="str">
        <f>A39</f>
        <v>Buddies</v>
      </c>
      <c r="B52" s="235"/>
      <c r="C52" s="235"/>
      <c r="D52" s="235"/>
      <c r="E52" s="235"/>
      <c r="F52" s="8">
        <f>A38</f>
        <v>1</v>
      </c>
      <c r="H52" s="6"/>
      <c r="I52" s="6"/>
      <c r="J52" s="6"/>
      <c r="K52" s="6"/>
      <c r="L52" s="6"/>
      <c r="M52" s="8">
        <f>A47</f>
        <v>4</v>
      </c>
      <c r="N52" s="236" t="str">
        <f>A48</f>
        <v>Ｚｅｂｒａ</v>
      </c>
      <c r="O52" s="236"/>
      <c r="P52" s="236"/>
      <c r="Q52" s="236"/>
      <c r="R52" s="236"/>
      <c r="S52" s="9"/>
      <c r="T52" s="3" t="s">
        <v>48</v>
      </c>
      <c r="U52" s="6"/>
      <c r="V52" s="6"/>
      <c r="W52" s="6"/>
      <c r="X52" s="6"/>
      <c r="Y52" s="6"/>
      <c r="Z52" s="6"/>
      <c r="AA52" s="6"/>
      <c r="AB52" s="6"/>
      <c r="AC52" s="6"/>
      <c r="AD52" s="6"/>
      <c r="AE52" s="6"/>
      <c r="AF52" s="6"/>
      <c r="AG52" s="6"/>
      <c r="AH52" s="6"/>
      <c r="AI52" s="6" t="s">
        <v>10</v>
      </c>
      <c r="AJ52" s="6"/>
      <c r="AK52" s="6"/>
      <c r="AL52" s="6"/>
      <c r="AM52" s="6"/>
    </row>
    <row r="53" spans="1:42" s="2" customFormat="1" ht="17.400000" customHeight="1">
      <c r="D53" s="6"/>
      <c r="E53" s="6"/>
      <c r="F53" s="6"/>
      <c r="G53" s="238"/>
      <c r="H53" s="239"/>
      <c r="I53" s="239"/>
      <c r="J53" s="239"/>
      <c r="K53" s="239"/>
      <c r="L53" s="240"/>
      <c r="M53" s="6"/>
      <c r="N53" s="6"/>
      <c r="P53" s="6"/>
      <c r="Q53" s="6"/>
      <c r="R53" s="6"/>
      <c r="T53" s="7" t="s">
        <v>28</v>
      </c>
      <c r="U53" s="6"/>
      <c r="V53" s="6"/>
      <c r="W53" s="6"/>
      <c r="X53" s="237" t="str">
        <f>A39</f>
        <v>Buddies</v>
      </c>
      <c r="Y53" s="237"/>
      <c r="Z53" s="237"/>
      <c r="AA53" s="237"/>
      <c r="AB53" s="237"/>
      <c r="AC53" s="3" t="s">
        <v>11</v>
      </c>
      <c r="AD53" s="237" t="str">
        <f>A42</f>
        <v>Dragonfly</v>
      </c>
      <c r="AE53" s="237"/>
      <c r="AF53" s="237"/>
      <c r="AG53" s="237"/>
      <c r="AH53" s="237"/>
      <c r="AI53" s="237" t="s">
        <v>18</v>
      </c>
      <c r="AJ53" s="237"/>
      <c r="AK53" s="237"/>
      <c r="AL53" s="237"/>
      <c r="AM53" s="237"/>
    </row>
    <row r="54" spans="1:42" s="2" customFormat="1" ht="17.400000" customHeight="1">
      <c r="D54" s="6"/>
      <c r="E54" s="6"/>
      <c r="G54" s="241"/>
      <c r="H54" s="242"/>
      <c r="I54" s="242"/>
      <c r="J54" s="242"/>
      <c r="K54" s="242"/>
      <c r="L54" s="243"/>
      <c r="M54" s="6"/>
      <c r="N54" s="6"/>
      <c r="P54" s="6"/>
      <c r="Q54" s="6"/>
      <c r="R54" s="6"/>
      <c r="T54" s="7" t="s">
        <v>12</v>
      </c>
      <c r="U54" s="6"/>
      <c r="V54" s="6"/>
      <c r="W54" s="6"/>
      <c r="X54" s="237" t="str">
        <f>A45</f>
        <v>ｇａｇｇｌｅｓ</v>
      </c>
      <c r="Y54" s="237"/>
      <c r="Z54" s="237"/>
      <c r="AA54" s="237"/>
      <c r="AB54" s="237"/>
      <c r="AC54" s="3" t="s">
        <v>11</v>
      </c>
      <c r="AD54" s="237" t="str">
        <f>A48</f>
        <v>Ｚｅｂｒａ</v>
      </c>
      <c r="AE54" s="237"/>
      <c r="AF54" s="237"/>
      <c r="AG54" s="237"/>
      <c r="AH54" s="237"/>
      <c r="AI54" s="237" t="s">
        <v>19</v>
      </c>
      <c r="AJ54" s="237"/>
      <c r="AK54" s="237"/>
      <c r="AL54" s="237"/>
      <c r="AM54" s="237"/>
    </row>
    <row r="55" spans="1:42" s="2" customFormat="1" ht="17.400000" customHeight="1">
      <c r="D55" s="6"/>
      <c r="E55" s="6"/>
      <c r="F55" s="6"/>
      <c r="G55" s="241"/>
      <c r="H55" s="242"/>
      <c r="I55" s="242"/>
      <c r="J55" s="242"/>
      <c r="K55" s="242"/>
      <c r="L55" s="243"/>
      <c r="M55" s="6"/>
      <c r="N55" s="6"/>
      <c r="P55" s="6"/>
      <c r="Q55" s="6"/>
      <c r="R55" s="6"/>
      <c r="T55" s="7" t="s">
        <v>13</v>
      </c>
      <c r="U55" s="6"/>
      <c r="V55" s="6"/>
      <c r="W55" s="6"/>
      <c r="X55" s="237" t="str">
        <f>A39</f>
        <v>Buddies</v>
      </c>
      <c r="Y55" s="237"/>
      <c r="Z55" s="237"/>
      <c r="AA55" s="237"/>
      <c r="AB55" s="237"/>
      <c r="AC55" s="3" t="s">
        <v>11</v>
      </c>
      <c r="AD55" s="237" t="str">
        <f>A45</f>
        <v>ｇａｇｇｌｅｓ</v>
      </c>
      <c r="AE55" s="237"/>
      <c r="AF55" s="237"/>
      <c r="AG55" s="237"/>
      <c r="AH55" s="237"/>
      <c r="AI55" s="237" t="str">
        <f>A42</f>
        <v>Dragonfly</v>
      </c>
      <c r="AJ55" s="237"/>
      <c r="AK55" s="237"/>
      <c r="AL55" s="237"/>
      <c r="AM55" s="237"/>
    </row>
    <row r="56" spans="1:42" s="2" customFormat="1" ht="17.400000" customHeight="1">
      <c r="D56" s="6"/>
      <c r="E56" s="6"/>
      <c r="F56" s="6"/>
      <c r="G56" s="241"/>
      <c r="H56" s="242"/>
      <c r="I56" s="242"/>
      <c r="J56" s="242"/>
      <c r="K56" s="242"/>
      <c r="L56" s="243"/>
      <c r="M56" s="6"/>
      <c r="N56" s="6"/>
      <c r="P56" s="6"/>
      <c r="Q56" s="6"/>
      <c r="R56" s="6"/>
      <c r="T56" s="7" t="s">
        <v>14</v>
      </c>
      <c r="U56" s="6"/>
      <c r="V56" s="6"/>
      <c r="W56" s="6"/>
      <c r="X56" s="237" t="str">
        <f>A42</f>
        <v>Dragonfly</v>
      </c>
      <c r="Y56" s="237"/>
      <c r="Z56" s="237"/>
      <c r="AA56" s="237"/>
      <c r="AB56" s="237"/>
      <c r="AC56" s="3" t="s">
        <v>11</v>
      </c>
      <c r="AD56" s="237" t="str">
        <f>A48</f>
        <v>Ｚｅｂｒａ</v>
      </c>
      <c r="AE56" s="237"/>
      <c r="AF56" s="237"/>
      <c r="AG56" s="237"/>
      <c r="AH56" s="237"/>
      <c r="AI56" s="237" t="str">
        <f>A39</f>
        <v>Buddies</v>
      </c>
      <c r="AJ56" s="237"/>
      <c r="AK56" s="237"/>
      <c r="AL56" s="237"/>
      <c r="AM56" s="237"/>
    </row>
    <row r="57" spans="1:42" s="2" customFormat="1" ht="17.400000" customHeight="1">
      <c r="F57" s="6"/>
      <c r="G57" s="244"/>
      <c r="H57" s="245"/>
      <c r="I57" s="245"/>
      <c r="J57" s="245"/>
      <c r="K57" s="245"/>
      <c r="L57" s="246"/>
      <c r="M57" s="6"/>
      <c r="N57" s="6"/>
      <c r="P57" s="6"/>
      <c r="Q57" s="6"/>
      <c r="R57" s="6"/>
      <c r="T57" s="7" t="s">
        <v>15</v>
      </c>
      <c r="U57" s="6"/>
      <c r="V57" s="6"/>
      <c r="W57" s="6"/>
      <c r="X57" s="237" t="str">
        <f>A39</f>
        <v>Buddies</v>
      </c>
      <c r="Y57" s="237"/>
      <c r="Z57" s="237"/>
      <c r="AA57" s="237"/>
      <c r="AB57" s="237"/>
      <c r="AC57" s="3" t="s">
        <v>11</v>
      </c>
      <c r="AD57" s="237" t="str">
        <f>A48</f>
        <v>Ｚｅｂｒａ</v>
      </c>
      <c r="AE57" s="237"/>
      <c r="AF57" s="237"/>
      <c r="AG57" s="237"/>
      <c r="AH57" s="237"/>
      <c r="AI57" s="237" t="str">
        <f>A45</f>
        <v>ｇａｇｇｌｅｓ</v>
      </c>
      <c r="AJ57" s="237"/>
      <c r="AK57" s="237"/>
      <c r="AL57" s="237"/>
      <c r="AM57" s="237"/>
    </row>
    <row r="58" spans="1:42" s="2" customFormat="1" ht="17.400000" customHeight="1">
      <c r="A58" s="235" t="str">
        <f>A42</f>
        <v>Dragonfly</v>
      </c>
      <c r="B58" s="235"/>
      <c r="C58" s="235"/>
      <c r="D58" s="235"/>
      <c r="E58" s="235"/>
      <c r="F58" s="8">
        <f>A41</f>
        <v>2</v>
      </c>
      <c r="H58" s="6"/>
      <c r="I58" s="6"/>
      <c r="J58" s="6"/>
      <c r="K58" s="6"/>
      <c r="L58" s="6"/>
      <c r="M58" s="8">
        <f>A44</f>
        <v>3</v>
      </c>
      <c r="N58" s="236" t="str">
        <f>A45</f>
        <v>ｇａｇｇｌｅｓ</v>
      </c>
      <c r="O58" s="236"/>
      <c r="P58" s="236"/>
      <c r="Q58" s="236"/>
      <c r="R58" s="236"/>
      <c r="S58" s="9"/>
      <c r="T58" s="7" t="s">
        <v>31</v>
      </c>
      <c r="U58" s="6"/>
      <c r="V58" s="6"/>
      <c r="W58" s="6"/>
      <c r="X58" s="237" t="str">
        <f>A42</f>
        <v>Dragonfly</v>
      </c>
      <c r="Y58" s="237"/>
      <c r="Z58" s="237"/>
      <c r="AA58" s="237"/>
      <c r="AB58" s="237"/>
      <c r="AC58" s="3" t="s">
        <v>11</v>
      </c>
      <c r="AD58" s="237" t="str">
        <f>A45</f>
        <v>ｇａｇｇｌｅｓ</v>
      </c>
      <c r="AE58" s="237"/>
      <c r="AF58" s="237"/>
      <c r="AG58" s="237"/>
      <c r="AH58" s="237"/>
      <c r="AI58" s="237" t="str">
        <f>A48</f>
        <v>Ｚｅｂｒａ</v>
      </c>
      <c r="AJ58" s="237"/>
      <c r="AK58" s="237"/>
      <c r="AL58" s="237"/>
      <c r="AM58" s="237"/>
    </row>
    <row r="59" spans="1:42" ht="15.750000" customHeight="1">
      <c r="A59" s="2"/>
      <c r="B59" s="2"/>
      <c r="C59" s="2"/>
      <c r="D59" s="2"/>
      <c r="E59" s="2"/>
      <c r="F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row>
    <row r="60" ht="15.750000" customHeight="1"/>
    <row r="61" ht="15.750000" customHeight="1"/>
    <row r="62" ht="15.750000" customHeight="1"/>
  </sheetData>
  <mergeCells count="183">
    <mergeCell ref="A1:AO1"/>
    <mergeCell ref="A2:AO2"/>
    <mergeCell ref="A4:AO4"/>
    <mergeCell ref="A7:F7"/>
    <mergeCell ref="G7:L7"/>
    <mergeCell ref="M7:R7"/>
    <mergeCell ref="S7:X7"/>
    <mergeCell ref="Y7:Y9"/>
    <mergeCell ref="Z7:Z9"/>
    <mergeCell ref="AC7:AD7"/>
    <mergeCell ref="AE7:AE9"/>
    <mergeCell ref="AF7:AF9"/>
    <mergeCell ref="AG7:AH9"/>
    <mergeCell ref="AI7:AI9"/>
    <mergeCell ref="A8:F8"/>
    <mergeCell ref="G8:L9"/>
    <mergeCell ref="M8:R9"/>
    <mergeCell ref="S8:X9"/>
    <mergeCell ref="AC8:AD8"/>
    <mergeCell ref="A9:F9"/>
    <mergeCell ref="AC9:AD9"/>
    <mergeCell ref="A10:F10"/>
    <mergeCell ref="G10:L12"/>
    <mergeCell ref="Y10:Y12"/>
    <mergeCell ref="Z10:Z12"/>
    <mergeCell ref="AA10:AA12"/>
    <mergeCell ref="AB10:AB12"/>
    <mergeCell ref="AC10:AD12"/>
    <mergeCell ref="AE10:AE12"/>
    <mergeCell ref="AF10:AF12"/>
    <mergeCell ref="AG10:AH12"/>
    <mergeCell ref="AI10:AI12"/>
    <mergeCell ref="A11:F12"/>
    <mergeCell ref="A13:F13"/>
    <mergeCell ref="M13:R15"/>
    <mergeCell ref="Y13:Y15"/>
    <mergeCell ref="Z13:Z15"/>
    <mergeCell ref="AA13:AA15"/>
    <mergeCell ref="AB13:AB15"/>
    <mergeCell ref="AC13:AD15"/>
    <mergeCell ref="AE13:AE15"/>
    <mergeCell ref="AF13:AF15"/>
    <mergeCell ref="AG13:AH15"/>
    <mergeCell ref="AI13:AI15"/>
    <mergeCell ref="A14:F15"/>
    <mergeCell ref="A16:F16"/>
    <mergeCell ref="S16:X18"/>
    <mergeCell ref="Y16:Y18"/>
    <mergeCell ref="Z16:Z18"/>
    <mergeCell ref="AA16:AA18"/>
    <mergeCell ref="AB16:AB18"/>
    <mergeCell ref="AC16:AD18"/>
    <mergeCell ref="AE16:AE18"/>
    <mergeCell ref="AF16:AF18"/>
    <mergeCell ref="AG16:AH18"/>
    <mergeCell ref="AI16:AI18"/>
    <mergeCell ref="A17:F18"/>
    <mergeCell ref="C19:D19"/>
    <mergeCell ref="E19:J19"/>
    <mergeCell ref="K19:L19"/>
    <mergeCell ref="M19:R19"/>
    <mergeCell ref="S19:T19"/>
    <mergeCell ref="U19:Z19"/>
    <mergeCell ref="J21:N21"/>
    <mergeCell ref="G22:I26"/>
    <mergeCell ref="J22:L26"/>
    <mergeCell ref="P22:AD22"/>
    <mergeCell ref="AE22:AI22"/>
    <mergeCell ref="T23:X23"/>
    <mergeCell ref="Z23:AD23"/>
    <mergeCell ref="AE23:AI23"/>
    <mergeCell ref="T24:X24"/>
    <mergeCell ref="Z24:AD24"/>
    <mergeCell ref="AE24:AI24"/>
    <mergeCell ref="T25:X25"/>
    <mergeCell ref="Z25:AD25"/>
    <mergeCell ref="AE25:AI25"/>
    <mergeCell ref="A27:E27"/>
    <mergeCell ref="M27:Q27"/>
    <mergeCell ref="A29:AO29"/>
    <mergeCell ref="A30:AO30"/>
    <mergeCell ref="A32:AO32"/>
    <mergeCell ref="A35:F35"/>
    <mergeCell ref="G35:L35"/>
    <mergeCell ref="M35:R35"/>
    <mergeCell ref="S35:X35"/>
    <mergeCell ref="Y35:AD35"/>
    <mergeCell ref="AE35:AE37"/>
    <mergeCell ref="AF35:AF37"/>
    <mergeCell ref="AI35:AJ35"/>
    <mergeCell ref="AK35:AK37"/>
    <mergeCell ref="AL35:AL37"/>
    <mergeCell ref="AM35:AN37"/>
    <mergeCell ref="AO35:AO37"/>
    <mergeCell ref="A36:F36"/>
    <mergeCell ref="G36:L37"/>
    <mergeCell ref="M36:R37"/>
    <mergeCell ref="S36:X37"/>
    <mergeCell ref="Y36:AD37"/>
    <mergeCell ref="AI36:AJ36"/>
    <mergeCell ref="A37:F37"/>
    <mergeCell ref="AI37:AJ37"/>
    <mergeCell ref="A38:F38"/>
    <mergeCell ref="G38:L40"/>
    <mergeCell ref="AE38:AE40"/>
    <mergeCell ref="AF38:AF40"/>
    <mergeCell ref="AG38:AG40"/>
    <mergeCell ref="AH38:AH40"/>
    <mergeCell ref="AI38:AJ40"/>
    <mergeCell ref="AK38:AK40"/>
    <mergeCell ref="AL38:AL40"/>
    <mergeCell ref="AM38:AN40"/>
    <mergeCell ref="AO38:AO40"/>
    <mergeCell ref="A39:F40"/>
    <mergeCell ref="A41:F41"/>
    <mergeCell ref="M41:R43"/>
    <mergeCell ref="AE41:AE43"/>
    <mergeCell ref="AF41:AF43"/>
    <mergeCell ref="AG41:AG43"/>
    <mergeCell ref="AH41:AH43"/>
    <mergeCell ref="AI41:AJ43"/>
    <mergeCell ref="AK41:AK43"/>
    <mergeCell ref="AL41:AL43"/>
    <mergeCell ref="AM41:AN43"/>
    <mergeCell ref="AO41:AO43"/>
    <mergeCell ref="A42:F43"/>
    <mergeCell ref="A44:F44"/>
    <mergeCell ref="S44:X46"/>
    <mergeCell ref="AE44:AE46"/>
    <mergeCell ref="AF44:AF46"/>
    <mergeCell ref="AG44:AG46"/>
    <mergeCell ref="AH44:AH46"/>
    <mergeCell ref="AI44:AJ46"/>
    <mergeCell ref="AK44:AK46"/>
    <mergeCell ref="AL44:AL46"/>
    <mergeCell ref="AM44:AN46"/>
    <mergeCell ref="AO44:AO46"/>
    <mergeCell ref="A45:F46"/>
    <mergeCell ref="A47:F47"/>
    <mergeCell ref="Y47:AD49"/>
    <mergeCell ref="AE47:AE49"/>
    <mergeCell ref="AF47:AF49"/>
    <mergeCell ref="AG47:AG49"/>
    <mergeCell ref="AH47:AH49"/>
    <mergeCell ref="AI47:AJ49"/>
    <mergeCell ref="AK47:AK49"/>
    <mergeCell ref="AL47:AL49"/>
    <mergeCell ref="AM47:AN49"/>
    <mergeCell ref="AO47:AO49"/>
    <mergeCell ref="A48:F49"/>
    <mergeCell ref="C50:D50"/>
    <mergeCell ref="E50:J50"/>
    <mergeCell ref="K50:L50"/>
    <mergeCell ref="M50:R50"/>
    <mergeCell ref="S50:T50"/>
    <mergeCell ref="U50:Z50"/>
    <mergeCell ref="AA50:AB50"/>
    <mergeCell ref="AC50:AH50"/>
    <mergeCell ref="A52:E52"/>
    <mergeCell ref="N52:R52"/>
    <mergeCell ref="T52:AH52"/>
    <mergeCell ref="AI52:AM52"/>
    <mergeCell ref="G53:L57"/>
    <mergeCell ref="X53:AB53"/>
    <mergeCell ref="AD53:AH53"/>
    <mergeCell ref="AI53:AM53"/>
    <mergeCell ref="X54:AB54"/>
    <mergeCell ref="AD54:AH54"/>
    <mergeCell ref="AI54:AM54"/>
    <mergeCell ref="X55:AB55"/>
    <mergeCell ref="AD55:AH55"/>
    <mergeCell ref="AI55:AM55"/>
    <mergeCell ref="X56:AB56"/>
    <mergeCell ref="AD56:AH56"/>
    <mergeCell ref="AI56:AM56"/>
    <mergeCell ref="X57:AB57"/>
    <mergeCell ref="AD57:AH57"/>
    <mergeCell ref="AI57:AM57"/>
    <mergeCell ref="A58:E58"/>
    <mergeCell ref="N58:R58"/>
    <mergeCell ref="X58:AB58"/>
    <mergeCell ref="AD58:AH58"/>
    <mergeCell ref="AI58:AM58"/>
  </mergeCells>
  <phoneticPr fontId="1" type="noConversion"/>
  <dataValidations count="1">
    <dataValidation allowBlank="1" showInputMessage="1" showErrorMessage="1" sqref="A48 A42 A45 A39"/>
  </dataValidations>
  <pageMargins left="0.70" right="0.70" top="0.75" bottom="0.75" header="0.30" footer="0.30"/>
  <pageSetup paperSize="9" scale="84" orientation="landscape"/>
  <rowBreaks count="2" manualBreakCount="2">
    <brk id="28" max="16383" man="1"/>
    <brk id="59" max="40" man="1"/>
  </rowBreaks>
  <colBreaks count="1" manualBreakCount="1">
    <brk id="41" max="1048575" man="1"/>
  </colBreaks>
  <drawing r:id="rId1"/>
</worksheet>
</file>

<file path=xl/worksheets/sheet4.xml><?xml version="1.0" encoding="utf-8"?>
<worksheet xmlns="http://schemas.openxmlformats.org/spreadsheetml/2006/main" xmlns:r="http://schemas.openxmlformats.org/officeDocument/2006/relationships">
  <sheetPr>
    <pageSetUpPr fitToPage="1"/>
  </sheetPr>
  <dimension ref="A1:AW50"/>
  <sheetViews>
    <sheetView workbookViewId="0">
      <selection activeCell="J53" sqref="J53"/>
    </sheetView>
  </sheetViews>
  <sheetFormatPr defaultRowHeight="13.300000"/>
  <cols>
    <col min="1" max="36" width="3.63000011" customWidth="1" outlineLevel="0"/>
    <col min="37" max="41" width="3.00500011" customWidth="1" outlineLevel="0"/>
    <col min="42" max="72" width="2.75500011" customWidth="1" outlineLevel="0"/>
  </cols>
  <sheetData>
    <row r="1" spans="1:49" ht="25.300000">
      <c r="A1" s="53" t="s">
        <v>33</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12"/>
      <c r="AL1" s="12"/>
      <c r="AM1" s="12"/>
      <c r="AN1" s="12"/>
      <c r="AO1" s="12"/>
      <c r="AP1" s="12"/>
      <c r="AQ1" s="12"/>
      <c r="AR1" s="12"/>
      <c r="AS1" s="12"/>
      <c r="AT1" s="12"/>
      <c r="AU1" s="12"/>
      <c r="AV1" s="12"/>
      <c r="AW1" s="12"/>
    </row>
    <row r="2" spans="1:49" ht="25.300000">
      <c r="A2" s="54" t="s">
        <v>22</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12"/>
      <c r="AL2" s="12"/>
      <c r="AM2" s="12"/>
      <c r="AN2" s="12"/>
      <c r="AO2" s="12"/>
      <c r="AP2" s="12"/>
      <c r="AQ2" s="12"/>
      <c r="AR2" s="12"/>
      <c r="AS2" s="12"/>
      <c r="AT2" s="12"/>
      <c r="AU2" s="12"/>
      <c r="AV2" s="12"/>
      <c r="AW2" s="12"/>
    </row>
    <row r="3" spans="1:49" ht="18.450000">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row>
    <row r="4" spans="1:49" ht="32.500000" customHeight="1">
      <c r="A4" s="53" t="s">
        <v>45</v>
      </c>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12"/>
      <c r="AL4" s="12"/>
      <c r="AM4" s="12"/>
      <c r="AN4" s="12"/>
      <c r="AO4" s="12"/>
    </row>
    <row r="6" spans="1:49" s="2" customFormat="1" ht="19.500000" customHeight="1">
      <c r="A6" s="1" t="s">
        <v>42</v>
      </c>
      <c r="G6" s="3"/>
      <c r="H6" s="3"/>
      <c r="I6" s="3"/>
      <c r="J6" s="3"/>
      <c r="K6" s="3"/>
      <c r="L6" s="3"/>
      <c r="M6" s="3"/>
      <c r="N6" s="3"/>
      <c r="O6" s="3"/>
      <c r="P6" s="3"/>
      <c r="Q6" s="3"/>
      <c r="R6" s="3"/>
      <c r="S6" s="3"/>
      <c r="T6" s="3"/>
      <c r="U6" s="3"/>
      <c r="V6" s="3"/>
      <c r="W6" s="3"/>
      <c r="X6" s="3"/>
      <c r="Y6" s="3"/>
      <c r="Z6" s="3"/>
      <c r="AA6" s="3"/>
      <c r="AB6" s="3"/>
      <c r="AC6" s="3"/>
      <c r="AD6" s="3"/>
      <c r="AE6" s="7"/>
      <c r="AF6" s="3"/>
      <c r="AG6" s="3"/>
      <c r="AH6" s="3"/>
      <c r="AI6" s="3"/>
      <c r="AJ6" s="3"/>
      <c r="AK6" s="3"/>
      <c r="AL6" s="3"/>
      <c r="AM6" s="3"/>
      <c r="AN6" s="3"/>
    </row>
    <row r="7" spans="1:49" ht="19.500000" customHeight="1">
      <c r="A7" s="55"/>
      <c r="B7" s="56"/>
      <c r="C7" s="56"/>
      <c r="D7" s="56"/>
      <c r="E7" s="56"/>
      <c r="F7" s="57"/>
      <c r="G7" s="58">
        <f>A10</f>
        <v>1</v>
      </c>
      <c r="H7" s="59"/>
      <c r="I7" s="59"/>
      <c r="J7" s="59"/>
      <c r="K7" s="59"/>
      <c r="L7" s="60"/>
      <c r="M7" s="58">
        <f>A13</f>
        <v>2</v>
      </c>
      <c r="N7" s="59"/>
      <c r="O7" s="59"/>
      <c r="P7" s="59"/>
      <c r="Q7" s="59"/>
      <c r="R7" s="60"/>
      <c r="S7" s="58">
        <f>A16</f>
        <v>3</v>
      </c>
      <c r="T7" s="59"/>
      <c r="U7" s="59"/>
      <c r="V7" s="59"/>
      <c r="W7" s="59"/>
      <c r="X7" s="61"/>
      <c r="Y7" s="62" t="s">
        <v>0</v>
      </c>
      <c r="Z7" s="65" t="s">
        <v>1</v>
      </c>
      <c r="AA7" s="13" t="s">
        <v>2</v>
      </c>
      <c r="AB7" s="13" t="s">
        <v>3</v>
      </c>
      <c r="AC7" s="68" t="s">
        <v>2</v>
      </c>
      <c r="AD7" s="69"/>
      <c r="AE7" s="70" t="s">
        <v>4</v>
      </c>
      <c r="AF7" s="70" t="s">
        <v>5</v>
      </c>
      <c r="AG7" s="73" t="s">
        <v>6</v>
      </c>
      <c r="AH7" s="74"/>
      <c r="AI7" s="79" t="s">
        <v>7</v>
      </c>
    </row>
    <row r="8" spans="1:49" ht="19.500000" customHeight="1">
      <c r="A8" s="82" t="s">
        <v>54</v>
      </c>
      <c r="B8" s="83"/>
      <c r="C8" s="83"/>
      <c r="D8" s="83"/>
      <c r="E8" s="83"/>
      <c r="F8" s="84"/>
      <c r="G8" s="85" t="str">
        <f>IF(A11=""," ",A11)</f>
        <v>ドロップス</v>
      </c>
      <c r="H8" s="86"/>
      <c r="I8" s="86"/>
      <c r="J8" s="86"/>
      <c r="K8" s="86"/>
      <c r="L8" s="87"/>
      <c r="M8" s="91" t="str">
        <f>IF(A14=""," ",A14)</f>
        <v>Ｆｅｌｉｃｅ</v>
      </c>
      <c r="N8" s="92"/>
      <c r="O8" s="92"/>
      <c r="P8" s="92"/>
      <c r="Q8" s="92"/>
      <c r="R8" s="93"/>
      <c r="S8" s="91" t="str">
        <f>IF(A17=""," ",A17)</f>
        <v>ｇａｇｇｌｅｓ</v>
      </c>
      <c r="T8" s="92"/>
      <c r="U8" s="92"/>
      <c r="V8" s="92"/>
      <c r="W8" s="92"/>
      <c r="X8" s="97"/>
      <c r="Y8" s="63"/>
      <c r="Z8" s="66"/>
      <c r="AA8" s="14"/>
      <c r="AB8" s="14"/>
      <c r="AC8" s="99" t="s">
        <v>3</v>
      </c>
      <c r="AD8" s="100"/>
      <c r="AE8" s="71"/>
      <c r="AF8" s="71"/>
      <c r="AG8" s="75"/>
      <c r="AH8" s="76"/>
      <c r="AI8" s="80"/>
    </row>
    <row r="9" spans="1:49" ht="19.500000" customHeight="1">
      <c r="A9" s="101"/>
      <c r="B9" s="102"/>
      <c r="C9" s="102"/>
      <c r="D9" s="102"/>
      <c r="E9" s="102"/>
      <c r="F9" s="103"/>
      <c r="G9" s="88"/>
      <c r="H9" s="89"/>
      <c r="I9" s="89"/>
      <c r="J9" s="89"/>
      <c r="K9" s="89"/>
      <c r="L9" s="90"/>
      <c r="M9" s="94"/>
      <c r="N9" s="95"/>
      <c r="O9" s="95"/>
      <c r="P9" s="95"/>
      <c r="Q9" s="95"/>
      <c r="R9" s="96"/>
      <c r="S9" s="94"/>
      <c r="T9" s="95"/>
      <c r="U9" s="95"/>
      <c r="V9" s="95"/>
      <c r="W9" s="95"/>
      <c r="X9" s="98"/>
      <c r="Y9" s="64"/>
      <c r="Z9" s="67"/>
      <c r="AA9" s="23" t="s">
        <v>8</v>
      </c>
      <c r="AB9" s="23" t="s">
        <v>8</v>
      </c>
      <c r="AC9" s="104" t="s">
        <v>9</v>
      </c>
      <c r="AD9" s="105"/>
      <c r="AE9" s="72"/>
      <c r="AF9" s="72"/>
      <c r="AG9" s="77"/>
      <c r="AH9" s="78"/>
      <c r="AI9" s="81"/>
    </row>
    <row r="10" spans="1:49" ht="19.500000" customHeight="1">
      <c r="A10" s="112">
        <v>1</v>
      </c>
      <c r="B10" s="113"/>
      <c r="C10" s="113"/>
      <c r="D10" s="113"/>
      <c r="E10" s="113"/>
      <c r="F10" s="114"/>
      <c r="G10" s="115"/>
      <c r="H10" s="116"/>
      <c r="I10" s="116"/>
      <c r="J10" s="116"/>
      <c r="K10" s="116"/>
      <c r="L10" s="117"/>
      <c r="M10" s="28"/>
      <c r="N10" s="29"/>
      <c r="O10" s="28">
        <v>15</v>
      </c>
      <c r="P10" s="29" t="s">
        <v>26</v>
      </c>
      <c r="Q10" s="30">
        <v>7</v>
      </c>
      <c r="R10" s="30"/>
      <c r="S10" s="28"/>
      <c r="T10" s="29"/>
      <c r="U10" s="28">
        <v>11</v>
      </c>
      <c r="V10" s="29" t="s">
        <v>26</v>
      </c>
      <c r="W10" s="30">
        <v>15</v>
      </c>
      <c r="X10" s="31"/>
      <c r="Y10" s="124">
        <f>COUNTIF(G10:X12,"○")</f>
        <v>1</v>
      </c>
      <c r="Z10" s="127">
        <f>COUNTIF(G10:X12,"●")</f>
        <v>1</v>
      </c>
      <c r="AA10" s="127">
        <f>N11+T11</f>
        <v>3</v>
      </c>
      <c r="AB10" s="127">
        <f>R11+X11</f>
        <v>3</v>
      </c>
      <c r="AC10" s="106">
        <f>IF(AB10=0,"----",AA10/AB10)</f>
        <v>1</v>
      </c>
      <c r="AD10" s="107"/>
      <c r="AE10" s="136">
        <f>SUM(O10:O12,U10:U12)</f>
        <v>80</v>
      </c>
      <c r="AF10" s="136">
        <f>SUM(Q10:Q12,W10:W12)</f>
        <v>76</v>
      </c>
      <c r="AG10" s="106">
        <f>AE10/AF10</f>
        <v>1.05263157894737</v>
      </c>
      <c r="AH10" s="107"/>
      <c r="AI10" s="139">
        <v>2</v>
      </c>
    </row>
    <row r="11" spans="1:49" ht="19.500000" customHeight="1">
      <c r="A11" s="130" t="s">
        <v>21</v>
      </c>
      <c r="B11" s="131"/>
      <c r="C11" s="131"/>
      <c r="D11" s="131"/>
      <c r="E11" s="131"/>
      <c r="F11" s="132"/>
      <c r="G11" s="118"/>
      <c r="H11" s="119"/>
      <c r="I11" s="119"/>
      <c r="J11" s="119"/>
      <c r="K11" s="119"/>
      <c r="L11" s="120"/>
      <c r="M11" s="32" t="str">
        <f>IF(N11&gt;R11,"○",IF(N11=R11,"△",IF(N11&lt;R11,"●")))</f>
        <v>○</v>
      </c>
      <c r="N11" s="33">
        <v>2</v>
      </c>
      <c r="O11" s="32">
        <v>14</v>
      </c>
      <c r="P11" s="33" t="str">
        <f>IF(O11="","","-")</f>
        <v>-</v>
      </c>
      <c r="Q11" s="34">
        <v>16</v>
      </c>
      <c r="R11" s="34">
        <v>1</v>
      </c>
      <c r="S11" s="32" t="str">
        <f>IF(T11&gt;X11,"○",IF(T11=X11,"△",IF(T11&lt;X11,"●")))</f>
        <v>●</v>
      </c>
      <c r="T11" s="33">
        <v>1</v>
      </c>
      <c r="U11" s="32">
        <v>17</v>
      </c>
      <c r="V11" s="33" t="str">
        <f>IF(U11="","","-")</f>
        <v>-</v>
      </c>
      <c r="W11" s="34">
        <v>15</v>
      </c>
      <c r="X11" s="35">
        <v>2</v>
      </c>
      <c r="Y11" s="125"/>
      <c r="Z11" s="128"/>
      <c r="AA11" s="128"/>
      <c r="AB11" s="128"/>
      <c r="AC11" s="108"/>
      <c r="AD11" s="109"/>
      <c r="AE11" s="137"/>
      <c r="AF11" s="137"/>
      <c r="AG11" s="108"/>
      <c r="AH11" s="109"/>
      <c r="AI11" s="139"/>
    </row>
    <row r="12" spans="1:49" ht="19.500000" customHeight="1">
      <c r="A12" s="140"/>
      <c r="B12" s="141"/>
      <c r="C12" s="141"/>
      <c r="D12" s="141"/>
      <c r="E12" s="141"/>
      <c r="F12" s="142"/>
      <c r="G12" s="121"/>
      <c r="H12" s="122"/>
      <c r="I12" s="122"/>
      <c r="J12" s="122"/>
      <c r="K12" s="122"/>
      <c r="L12" s="123"/>
      <c r="M12" s="36"/>
      <c r="N12" s="37"/>
      <c r="O12" s="36">
        <v>15</v>
      </c>
      <c r="P12" s="37" t="str">
        <f>IF(O12="","","-")</f>
        <v>-</v>
      </c>
      <c r="Q12" s="38">
        <v>8</v>
      </c>
      <c r="R12" s="38"/>
      <c r="S12" s="36"/>
      <c r="T12" s="37"/>
      <c r="U12" s="36">
        <v>8</v>
      </c>
      <c r="V12" s="37" t="str">
        <f>IF(U12="","","-")</f>
        <v>-</v>
      </c>
      <c r="W12" s="38">
        <v>15</v>
      </c>
      <c r="X12" s="39"/>
      <c r="Y12" s="126"/>
      <c r="Z12" s="129"/>
      <c r="AA12" s="129"/>
      <c r="AB12" s="129"/>
      <c r="AC12" s="110"/>
      <c r="AD12" s="111"/>
      <c r="AE12" s="138"/>
      <c r="AF12" s="138"/>
      <c r="AG12" s="110"/>
      <c r="AH12" s="111"/>
      <c r="AI12" s="139"/>
    </row>
    <row r="13" spans="1:49" ht="19.500000" customHeight="1">
      <c r="A13" s="112">
        <v>2</v>
      </c>
      <c r="B13" s="113"/>
      <c r="C13" s="113"/>
      <c r="D13" s="113"/>
      <c r="E13" s="113"/>
      <c r="F13" s="114"/>
      <c r="G13" s="28"/>
      <c r="H13" s="29"/>
      <c r="I13" s="28">
        <f>Q10</f>
        <v>7</v>
      </c>
      <c r="J13" s="29" t="s">
        <v>26</v>
      </c>
      <c r="K13" s="30">
        <f>O10</f>
        <v>15</v>
      </c>
      <c r="L13" s="30"/>
      <c r="M13" s="143"/>
      <c r="N13" s="119"/>
      <c r="O13" s="119"/>
      <c r="P13" s="119"/>
      <c r="Q13" s="119"/>
      <c r="R13" s="120"/>
      <c r="S13" s="28"/>
      <c r="T13" s="29"/>
      <c r="U13" s="28">
        <v>7</v>
      </c>
      <c r="V13" s="29" t="s">
        <v>26</v>
      </c>
      <c r="W13" s="30">
        <v>15</v>
      </c>
      <c r="X13" s="31"/>
      <c r="Y13" s="124">
        <f>COUNTIF(G13:X15,"○")</f>
        <v>0</v>
      </c>
      <c r="Z13" s="127">
        <f>COUNTIF(G13:X15,"●")</f>
        <v>2</v>
      </c>
      <c r="AA13" s="127">
        <f>H14+T14</f>
        <v>2</v>
      </c>
      <c r="AB13" s="127">
        <f>L14+X14</f>
        <v>4</v>
      </c>
      <c r="AC13" s="106">
        <f>IF(AB13=0,"----",AA13/AB13)</f>
        <v>0.5</v>
      </c>
      <c r="AD13" s="107"/>
      <c r="AE13" s="136">
        <f>SUM(I13:I15,U13:U15)</f>
        <v>59</v>
      </c>
      <c r="AF13" s="136">
        <f>SUM(K13:K15,W13:W15)</f>
        <v>84</v>
      </c>
      <c r="AG13" s="106">
        <f>AE13/AF13</f>
        <v>0.702380952380952</v>
      </c>
      <c r="AH13" s="107"/>
      <c r="AI13" s="139">
        <v>3</v>
      </c>
    </row>
    <row r="14" spans="1:49" ht="19.500000" customHeight="1">
      <c r="A14" s="130" t="s">
        <v>41</v>
      </c>
      <c r="B14" s="131"/>
      <c r="C14" s="131"/>
      <c r="D14" s="131"/>
      <c r="E14" s="131"/>
      <c r="F14" s="132"/>
      <c r="G14" s="32" t="str">
        <f>IF(M11="○","●",IF(M11="△","△",IF(M11="●","○",IF(M11="",""))))</f>
        <v>●</v>
      </c>
      <c r="H14" s="33">
        <f>IF(R11="","",R11)</f>
        <v>1</v>
      </c>
      <c r="I14" s="32">
        <f>IF(Q11="","",Q11)</f>
        <v>16</v>
      </c>
      <c r="J14" s="33" t="str">
        <f>IF(I14="","","-")</f>
        <v>-</v>
      </c>
      <c r="K14" s="34">
        <f>IF(O11="","",O11)</f>
        <v>14</v>
      </c>
      <c r="L14" s="34">
        <f>IF(N11="","",N11)</f>
        <v>2</v>
      </c>
      <c r="M14" s="143"/>
      <c r="N14" s="119"/>
      <c r="O14" s="119"/>
      <c r="P14" s="119"/>
      <c r="Q14" s="119"/>
      <c r="R14" s="120"/>
      <c r="S14" s="32" t="str">
        <f>IF(T14&gt;X14,"○",IF(T14=X14,"△",IF(T14&lt;X14,"●")))</f>
        <v>●</v>
      </c>
      <c r="T14" s="33">
        <v>1</v>
      </c>
      <c r="U14" s="32">
        <v>15</v>
      </c>
      <c r="V14" s="33" t="str">
        <f>IF(U14="","","-")</f>
        <v>-</v>
      </c>
      <c r="W14" s="34">
        <v>10</v>
      </c>
      <c r="X14" s="35">
        <v>2</v>
      </c>
      <c r="Y14" s="125"/>
      <c r="Z14" s="128"/>
      <c r="AA14" s="128"/>
      <c r="AB14" s="128"/>
      <c r="AC14" s="108"/>
      <c r="AD14" s="109"/>
      <c r="AE14" s="137"/>
      <c r="AF14" s="137"/>
      <c r="AG14" s="108"/>
      <c r="AH14" s="109"/>
      <c r="AI14" s="139"/>
    </row>
    <row r="15" spans="1:49" ht="19.500000" customHeight="1">
      <c r="A15" s="133"/>
      <c r="B15" s="134"/>
      <c r="C15" s="134"/>
      <c r="D15" s="134"/>
      <c r="E15" s="134"/>
      <c r="F15" s="135"/>
      <c r="G15" s="36"/>
      <c r="H15" s="37"/>
      <c r="I15" s="36">
        <f>IF(Q12="","",Q12)</f>
        <v>8</v>
      </c>
      <c r="J15" s="37" t="str">
        <f>IF(I15="","","-")</f>
        <v>-</v>
      </c>
      <c r="K15" s="38">
        <f>IF(O12="","",O12)</f>
        <v>15</v>
      </c>
      <c r="L15" s="38"/>
      <c r="M15" s="143"/>
      <c r="N15" s="119"/>
      <c r="O15" s="119"/>
      <c r="P15" s="119"/>
      <c r="Q15" s="119"/>
      <c r="R15" s="120"/>
      <c r="S15" s="36"/>
      <c r="T15" s="37"/>
      <c r="U15" s="36">
        <v>6</v>
      </c>
      <c r="V15" s="37" t="str">
        <f>IF(U15="","","-")</f>
        <v>-</v>
      </c>
      <c r="W15" s="38">
        <v>15</v>
      </c>
      <c r="X15" s="39"/>
      <c r="Y15" s="126"/>
      <c r="Z15" s="129"/>
      <c r="AA15" s="129"/>
      <c r="AB15" s="129"/>
      <c r="AC15" s="110"/>
      <c r="AD15" s="111"/>
      <c r="AE15" s="138"/>
      <c r="AF15" s="138"/>
      <c r="AG15" s="110"/>
      <c r="AH15" s="111"/>
      <c r="AI15" s="139"/>
    </row>
    <row r="16" spans="1:49" ht="19.500000" customHeight="1">
      <c r="A16" s="112">
        <v>3</v>
      </c>
      <c r="B16" s="113"/>
      <c r="C16" s="113"/>
      <c r="D16" s="113"/>
      <c r="E16" s="113"/>
      <c r="F16" s="114"/>
      <c r="G16" s="28"/>
      <c r="H16" s="29"/>
      <c r="I16" s="28">
        <v>15</v>
      </c>
      <c r="J16" s="29" t="s">
        <v>26</v>
      </c>
      <c r="K16" s="30">
        <v>11</v>
      </c>
      <c r="L16" s="30"/>
      <c r="M16" s="28"/>
      <c r="N16" s="29"/>
      <c r="O16" s="28">
        <f>W13</f>
        <v>15</v>
      </c>
      <c r="P16" s="29" t="s">
        <v>26</v>
      </c>
      <c r="Q16" s="30">
        <f>U13</f>
        <v>7</v>
      </c>
      <c r="R16" s="30"/>
      <c r="S16" s="147"/>
      <c r="T16" s="116"/>
      <c r="U16" s="116"/>
      <c r="V16" s="116"/>
      <c r="W16" s="116"/>
      <c r="X16" s="148"/>
      <c r="Y16" s="124">
        <f>COUNTIF(G16:X18,"○")</f>
        <v>2</v>
      </c>
      <c r="Z16" s="127">
        <f>COUNTIF(G16:X18,"●")</f>
        <v>0</v>
      </c>
      <c r="AA16" s="127">
        <f>H17+N17</f>
        <v>4</v>
      </c>
      <c r="AB16" s="127">
        <f>L17+R17</f>
        <v>2</v>
      </c>
      <c r="AC16" s="106">
        <f>IF(AB16=0,"----",AA16/AB16)</f>
        <v>2</v>
      </c>
      <c r="AD16" s="107"/>
      <c r="AE16" s="136">
        <f>SUM(I16:I18,O16:O18)</f>
        <v>85</v>
      </c>
      <c r="AF16" s="136">
        <f>SUM(K16:K18,Q16:Q18)</f>
        <v>64</v>
      </c>
      <c r="AG16" s="106">
        <f>AE16/AF16</f>
        <v>1.328125</v>
      </c>
      <c r="AH16" s="107"/>
      <c r="AI16" s="144">
        <v>1</v>
      </c>
    </row>
    <row r="17" spans="1:42" ht="19.500000" customHeight="1">
      <c r="A17" s="130" t="s">
        <v>40</v>
      </c>
      <c r="B17" s="131"/>
      <c r="C17" s="131"/>
      <c r="D17" s="131"/>
      <c r="E17" s="131"/>
      <c r="F17" s="132"/>
      <c r="G17" s="32" t="str">
        <f>IF(S11="○","●",IF(S11="△","△",IF(S11="●","○",IF(S11="",""))))</f>
        <v>○</v>
      </c>
      <c r="H17" s="33">
        <f>IF(X11="","",X11)</f>
        <v>2</v>
      </c>
      <c r="I17" s="32">
        <v>15</v>
      </c>
      <c r="J17" s="33" t="str">
        <f>IF(I17="","","-")</f>
        <v>-</v>
      </c>
      <c r="K17" s="34">
        <v>17</v>
      </c>
      <c r="L17" s="34">
        <f>IF(T11="","",T11)</f>
        <v>1</v>
      </c>
      <c r="M17" s="32" t="str">
        <f>IF(S14="○","●",IF(S14="△","△",IF(S14="●","○",IF(S14="",""))))</f>
        <v>○</v>
      </c>
      <c r="N17" s="33">
        <f>IF(X14="","",X14)</f>
        <v>2</v>
      </c>
      <c r="O17" s="32">
        <f>IF(W14="","",W14)</f>
        <v>10</v>
      </c>
      <c r="P17" s="33" t="str">
        <f>IF(O17="","","-")</f>
        <v>-</v>
      </c>
      <c r="Q17" s="34">
        <f>IF(U14="","",U14)</f>
        <v>15</v>
      </c>
      <c r="R17" s="34">
        <f>IF(T14="","",T14)</f>
        <v>1</v>
      </c>
      <c r="S17" s="143"/>
      <c r="T17" s="119"/>
      <c r="U17" s="119"/>
      <c r="V17" s="119"/>
      <c r="W17" s="119"/>
      <c r="X17" s="149"/>
      <c r="Y17" s="125"/>
      <c r="Z17" s="128"/>
      <c r="AA17" s="128"/>
      <c r="AB17" s="128"/>
      <c r="AC17" s="108"/>
      <c r="AD17" s="109"/>
      <c r="AE17" s="137"/>
      <c r="AF17" s="137"/>
      <c r="AG17" s="108"/>
      <c r="AH17" s="109"/>
      <c r="AI17" s="144"/>
    </row>
    <row r="18" spans="1:42" ht="19.500000" customHeight="1">
      <c r="A18" s="133"/>
      <c r="B18" s="134"/>
      <c r="C18" s="134"/>
      <c r="D18" s="134"/>
      <c r="E18" s="134"/>
      <c r="F18" s="135"/>
      <c r="G18" s="36"/>
      <c r="H18" s="37"/>
      <c r="I18" s="36">
        <v>15</v>
      </c>
      <c r="J18" s="37" t="str">
        <f>IF(I18="","","-")</f>
        <v>-</v>
      </c>
      <c r="K18" s="38">
        <v>8</v>
      </c>
      <c r="L18" s="38"/>
      <c r="M18" s="36"/>
      <c r="N18" s="37"/>
      <c r="O18" s="36">
        <f>IF(W15="","",W15)</f>
        <v>15</v>
      </c>
      <c r="P18" s="37" t="str">
        <f>IF(O18="","","-")</f>
        <v>-</v>
      </c>
      <c r="Q18" s="38">
        <f>IF(U15="","",U15)</f>
        <v>6</v>
      </c>
      <c r="R18" s="38"/>
      <c r="S18" s="150"/>
      <c r="T18" s="122"/>
      <c r="U18" s="122"/>
      <c r="V18" s="122"/>
      <c r="W18" s="122"/>
      <c r="X18" s="151"/>
      <c r="Y18" s="126"/>
      <c r="Z18" s="129"/>
      <c r="AA18" s="129"/>
      <c r="AB18" s="129"/>
      <c r="AC18" s="110"/>
      <c r="AD18" s="111"/>
      <c r="AE18" s="138"/>
      <c r="AF18" s="138"/>
      <c r="AG18" s="110"/>
      <c r="AH18" s="111"/>
      <c r="AI18" s="144"/>
    </row>
    <row r="19" spans="1:42" s="40" customFormat="1" ht="18.000000" customHeight="1">
      <c r="A19" s="44"/>
      <c r="B19" s="44"/>
      <c r="C19" s="47" t="s">
        <v>63</v>
      </c>
      <c r="D19" s="47"/>
      <c r="E19" s="48" t="str">
        <f>IF(AI10=1,A11,IF(AI13=1,A14,IF(AI16=1,A17)))</f>
        <v>ｇａｇｇｌｅｓ</v>
      </c>
      <c r="F19" s="48"/>
      <c r="G19" s="145"/>
      <c r="H19" s="145"/>
      <c r="I19" s="145"/>
      <c r="J19" s="145"/>
      <c r="K19" s="146" t="s">
        <v>64</v>
      </c>
      <c r="L19" s="146"/>
      <c r="M19" s="145" t="str">
        <f>IF(AI10=2,A11,IF(AI13=2,A14,IF(AI16=2,A17)))</f>
        <v>ドロップス</v>
      </c>
      <c r="N19" s="145"/>
      <c r="O19" s="145"/>
      <c r="P19" s="145"/>
      <c r="Q19" s="145"/>
      <c r="R19" s="145"/>
      <c r="S19" s="146" t="s">
        <v>65</v>
      </c>
      <c r="T19" s="146"/>
      <c r="U19" s="145" t="str">
        <f>IF(AI10=3,A11,IF(AI13=3,A14,IF(AI16=3,A17)))</f>
        <v>Ｆｅｌｉｃｅ</v>
      </c>
      <c r="V19" s="145"/>
      <c r="W19" s="145"/>
      <c r="X19" s="145"/>
      <c r="Y19" s="145"/>
      <c r="Z19" s="145"/>
      <c r="AA19" s="45"/>
      <c r="AB19" s="45"/>
      <c r="AC19" s="46"/>
      <c r="AD19" s="46"/>
      <c r="AE19" s="46"/>
      <c r="AF19" s="46"/>
      <c r="AG19" s="46"/>
      <c r="AH19" s="46"/>
      <c r="AI19" s="33"/>
      <c r="AJ19" s="41"/>
      <c r="AK19" s="41"/>
      <c r="AL19" s="42"/>
      <c r="AM19" s="42"/>
      <c r="AN19" s="41"/>
      <c r="AO19" s="41"/>
      <c r="AP19" s="43"/>
    </row>
    <row r="20" spans="1:42" s="40" customFormat="1" ht="14.150000">
      <c r="A20" s="44"/>
      <c r="B20" s="44"/>
      <c r="C20" s="47"/>
      <c r="D20" s="47"/>
      <c r="E20" s="48"/>
      <c r="F20" s="48"/>
      <c r="G20" s="48"/>
      <c r="H20" s="48"/>
      <c r="I20" s="48"/>
      <c r="J20" s="48"/>
      <c r="K20" s="47"/>
      <c r="L20" s="47"/>
      <c r="M20" s="48"/>
      <c r="N20" s="48"/>
      <c r="O20" s="48"/>
      <c r="P20" s="48"/>
      <c r="Q20" s="48"/>
      <c r="R20" s="48"/>
      <c r="S20" s="47"/>
      <c r="T20" s="47"/>
      <c r="U20" s="48"/>
      <c r="V20" s="48"/>
      <c r="W20" s="48"/>
      <c r="X20" s="48"/>
      <c r="Y20" s="48"/>
      <c r="Z20" s="48"/>
      <c r="AA20" s="49"/>
      <c r="AB20" s="49"/>
      <c r="AC20" s="50"/>
      <c r="AD20" s="50"/>
      <c r="AE20" s="50"/>
      <c r="AF20" s="50"/>
      <c r="AG20" s="50"/>
      <c r="AH20" s="50"/>
      <c r="AI20" s="33"/>
      <c r="AJ20" s="41"/>
      <c r="AK20" s="41"/>
      <c r="AL20" s="42"/>
      <c r="AM20" s="42"/>
      <c r="AN20" s="41"/>
      <c r="AO20" s="41"/>
      <c r="AP20" s="43"/>
    </row>
    <row r="21" spans="1:42" ht="19.500000" customHeight="1">
      <c r="A21" s="11"/>
      <c r="B21" s="11"/>
      <c r="C21" s="11"/>
      <c r="D21" s="11"/>
      <c r="E21" s="11"/>
      <c r="F21" s="11"/>
      <c r="G21" s="11"/>
      <c r="H21" s="11"/>
      <c r="I21" s="16">
        <f>A10</f>
        <v>1</v>
      </c>
      <c r="J21" s="154" t="str">
        <f>A11</f>
        <v>ドロップス</v>
      </c>
      <c r="K21" s="154"/>
      <c r="L21" s="154"/>
      <c r="M21" s="154"/>
      <c r="N21" s="154"/>
      <c r="O21" s="11"/>
      <c r="P21" s="11"/>
      <c r="Q21" s="11"/>
      <c r="R21" s="11"/>
      <c r="S21" s="11"/>
      <c r="T21" s="11"/>
      <c r="U21" s="11"/>
      <c r="V21" s="11"/>
      <c r="W21" s="11"/>
      <c r="X21" s="11"/>
      <c r="Y21" s="11"/>
      <c r="Z21" s="11"/>
      <c r="AA21" s="11"/>
      <c r="AB21" s="11"/>
      <c r="AC21" s="11"/>
      <c r="AD21" s="11"/>
      <c r="AE21" s="11"/>
      <c r="AF21" s="11"/>
      <c r="AG21" s="11"/>
      <c r="AH21" s="11"/>
      <c r="AI21" s="11"/>
    </row>
    <row r="22" spans="1:42" ht="19.500000" customHeight="1">
      <c r="A22" s="11"/>
      <c r="B22" s="11"/>
      <c r="C22" s="11"/>
      <c r="D22" s="11"/>
      <c r="E22" s="11"/>
      <c r="F22" s="11"/>
      <c r="G22" s="155"/>
      <c r="H22" s="155"/>
      <c r="I22" s="155"/>
      <c r="J22" s="157"/>
      <c r="K22" s="157"/>
      <c r="L22" s="157"/>
      <c r="M22" s="11"/>
      <c r="N22" s="11"/>
      <c r="O22" s="11"/>
      <c r="P22" s="83" t="s">
        <v>46</v>
      </c>
      <c r="Q22" s="83"/>
      <c r="R22" s="83"/>
      <c r="S22" s="83"/>
      <c r="T22" s="83"/>
      <c r="U22" s="83"/>
      <c r="V22" s="83"/>
      <c r="W22" s="83"/>
      <c r="X22" s="83"/>
      <c r="Y22" s="83"/>
      <c r="Z22" s="83"/>
      <c r="AA22" s="83"/>
      <c r="AB22" s="83"/>
      <c r="AC22" s="83"/>
      <c r="AD22" s="83"/>
      <c r="AE22" s="83" t="s">
        <v>10</v>
      </c>
      <c r="AF22" s="83"/>
      <c r="AG22" s="83"/>
      <c r="AH22" s="83"/>
      <c r="AI22" s="83"/>
    </row>
    <row r="23" spans="1:42" ht="19.500000" customHeight="1">
      <c r="A23" s="11"/>
      <c r="B23" s="11"/>
      <c r="C23" s="11"/>
      <c r="D23" s="11"/>
      <c r="E23" s="11"/>
      <c r="F23" s="11"/>
      <c r="G23" s="155"/>
      <c r="H23" s="155"/>
      <c r="I23" s="155"/>
      <c r="J23" s="157"/>
      <c r="K23" s="157"/>
      <c r="L23" s="157"/>
      <c r="M23" s="11"/>
      <c r="N23" s="11"/>
      <c r="O23" s="11"/>
      <c r="P23" s="17" t="s">
        <v>28</v>
      </c>
      <c r="Q23" s="15"/>
      <c r="R23" s="15"/>
      <c r="S23" s="15"/>
      <c r="T23" s="19" t="str">
        <f>J21</f>
        <v>ドロップス</v>
      </c>
      <c r="U23" s="19"/>
      <c r="V23" s="19"/>
      <c r="W23" s="19"/>
      <c r="X23" s="19"/>
      <c r="Y23" s="18" t="s">
        <v>11</v>
      </c>
      <c r="Z23" s="152" t="str">
        <f>M27</f>
        <v>ｇａｇｇｌｅｓ</v>
      </c>
      <c r="AA23" s="152"/>
      <c r="AB23" s="152"/>
      <c r="AC23" s="152"/>
      <c r="AD23" s="152"/>
      <c r="AE23" s="19" t="str">
        <f>A14</f>
        <v>Ｆｅｌｉｃｅ</v>
      </c>
      <c r="AF23" s="19"/>
      <c r="AG23" s="19"/>
      <c r="AH23" s="19"/>
      <c r="AI23" s="19"/>
    </row>
    <row r="24" spans="1:42" ht="19.500000" customHeight="1">
      <c r="A24" s="11"/>
      <c r="B24" s="11"/>
      <c r="C24" s="11"/>
      <c r="D24" s="11"/>
      <c r="E24" s="11"/>
      <c r="F24" s="11"/>
      <c r="G24" s="155"/>
      <c r="H24" s="155"/>
      <c r="I24" s="155"/>
      <c r="J24" s="157"/>
      <c r="K24" s="157"/>
      <c r="L24" s="157"/>
      <c r="M24" s="11"/>
      <c r="N24" s="11"/>
      <c r="O24" s="11"/>
      <c r="P24" s="17" t="s">
        <v>12</v>
      </c>
      <c r="Q24" s="15"/>
      <c r="R24" s="15"/>
      <c r="S24" s="15"/>
      <c r="T24" s="19" t="str">
        <f>A27</f>
        <v>Ｆｅｌｉｃｅ</v>
      </c>
      <c r="U24" s="19"/>
      <c r="V24" s="19"/>
      <c r="W24" s="19"/>
      <c r="X24" s="19"/>
      <c r="Y24" s="18" t="s">
        <v>11</v>
      </c>
      <c r="Z24" s="152" t="str">
        <f>M27</f>
        <v>ｇａｇｇｌｅｓ</v>
      </c>
      <c r="AA24" s="152"/>
      <c r="AB24" s="152"/>
      <c r="AC24" s="152"/>
      <c r="AD24" s="152"/>
      <c r="AE24" s="19" t="str">
        <f>A11</f>
        <v>ドロップス</v>
      </c>
      <c r="AF24" s="19"/>
      <c r="AG24" s="19"/>
      <c r="AH24" s="19"/>
      <c r="AI24" s="19"/>
    </row>
    <row r="25" spans="1:42" ht="19.500000" customHeight="1">
      <c r="A25" s="11"/>
      <c r="B25" s="11"/>
      <c r="C25" s="11"/>
      <c r="D25" s="11"/>
      <c r="E25" s="11"/>
      <c r="F25" s="11"/>
      <c r="G25" s="155"/>
      <c r="H25" s="155"/>
      <c r="I25" s="155"/>
      <c r="J25" s="157"/>
      <c r="K25" s="157"/>
      <c r="L25" s="157"/>
      <c r="M25" s="11"/>
      <c r="N25" s="11"/>
      <c r="O25" s="11"/>
      <c r="P25" s="17" t="s">
        <v>13</v>
      </c>
      <c r="Q25" s="15"/>
      <c r="R25" s="15"/>
      <c r="T25" s="19" t="str">
        <f>J21</f>
        <v>ドロップス</v>
      </c>
      <c r="U25" s="19"/>
      <c r="V25" s="19"/>
      <c r="W25" s="19"/>
      <c r="X25" s="19"/>
      <c r="Y25" s="18" t="s">
        <v>11</v>
      </c>
      <c r="Z25" s="19" t="str">
        <f>A27</f>
        <v>Ｆｅｌｉｃｅ</v>
      </c>
      <c r="AA25" s="19"/>
      <c r="AB25" s="19"/>
      <c r="AC25" s="19"/>
      <c r="AD25" s="19"/>
      <c r="AE25" s="19" t="str">
        <f>A17</f>
        <v>ｇａｇｇｌｅｓ</v>
      </c>
      <c r="AF25" s="19"/>
      <c r="AG25" s="19"/>
      <c r="AH25" s="19"/>
      <c r="AI25" s="19"/>
    </row>
    <row r="26" spans="1:42" ht="19.500000" customHeight="1">
      <c r="A26" s="11"/>
      <c r="B26" s="11"/>
      <c r="C26" s="11"/>
      <c r="D26" s="11"/>
      <c r="E26" s="11"/>
      <c r="F26" s="11"/>
      <c r="G26" s="156"/>
      <c r="H26" s="156"/>
      <c r="I26" s="156"/>
      <c r="J26" s="158"/>
      <c r="K26" s="158"/>
      <c r="L26" s="158"/>
      <c r="M26" s="11"/>
      <c r="N26" s="11"/>
      <c r="O26" s="11"/>
      <c r="P26" s="17"/>
      <c r="Q26" s="15"/>
      <c r="R26" s="15"/>
      <c r="S26" s="15"/>
    </row>
    <row r="27" spans="1:42" ht="19.500000" customHeight="1">
      <c r="A27" s="153" t="str">
        <f>A14</f>
        <v>Ｆｅｌｉｃｅ</v>
      </c>
      <c r="B27" s="153"/>
      <c r="C27" s="153"/>
      <c r="D27" s="153"/>
      <c r="E27" s="153"/>
      <c r="F27" s="16">
        <f>A13</f>
        <v>2</v>
      </c>
      <c r="G27" s="11"/>
      <c r="H27" s="11"/>
      <c r="I27" s="11"/>
      <c r="J27" s="11"/>
      <c r="K27" s="11"/>
      <c r="L27" s="16">
        <f>A16</f>
        <v>3</v>
      </c>
      <c r="M27" s="154" t="str">
        <f>A17</f>
        <v>ｇａｇｇｌｅｓ</v>
      </c>
      <c r="N27" s="154"/>
      <c r="O27" s="154"/>
      <c r="P27" s="154"/>
      <c r="Q27" s="154"/>
      <c r="R27" s="11"/>
      <c r="S27" s="11"/>
      <c r="T27" s="11"/>
      <c r="U27" s="11"/>
      <c r="V27" s="11"/>
      <c r="W27" s="11"/>
      <c r="X27" s="11"/>
      <c r="Y27" s="11"/>
      <c r="Z27" s="11"/>
      <c r="AA27" s="11"/>
      <c r="AB27" s="11"/>
      <c r="AC27" s="11"/>
      <c r="AD27" s="11"/>
      <c r="AE27" s="11"/>
      <c r="AF27" s="11"/>
      <c r="AG27" s="11"/>
      <c r="AH27" s="11"/>
      <c r="AI27" s="11"/>
    </row>
    <row r="28" ht="19.500000" customHeight="1"/>
    <row r="29" spans="1:42" s="2" customFormat="1" ht="19.500000" customHeight="1">
      <c r="A29" s="1" t="s">
        <v>42</v>
      </c>
      <c r="G29" s="3"/>
      <c r="H29" s="3"/>
      <c r="I29" s="3"/>
      <c r="J29" s="3"/>
      <c r="K29" s="3"/>
      <c r="L29" s="3"/>
      <c r="M29" s="3"/>
      <c r="N29" s="3"/>
      <c r="O29" s="3"/>
      <c r="P29" s="3"/>
      <c r="Q29" s="3"/>
      <c r="R29" s="3"/>
      <c r="S29" s="3"/>
      <c r="T29" s="3"/>
      <c r="U29" s="3"/>
      <c r="V29" s="3"/>
      <c r="W29" s="3"/>
      <c r="X29" s="3"/>
      <c r="Y29" s="3"/>
      <c r="Z29" s="3"/>
      <c r="AA29" s="3"/>
      <c r="AB29" s="3"/>
      <c r="AC29" s="3"/>
      <c r="AD29" s="3"/>
      <c r="AE29" s="7"/>
      <c r="AF29" s="3"/>
      <c r="AG29" s="3"/>
      <c r="AH29" s="3"/>
      <c r="AI29" s="3"/>
      <c r="AJ29" s="3"/>
      <c r="AK29" s="3"/>
      <c r="AL29" s="3"/>
      <c r="AM29" s="3"/>
      <c r="AN29" s="3"/>
    </row>
    <row r="30" spans="1:42" ht="19.500000" customHeight="1">
      <c r="A30" s="55"/>
      <c r="B30" s="56"/>
      <c r="C30" s="56"/>
      <c r="D30" s="56"/>
      <c r="E30" s="56"/>
      <c r="F30" s="57"/>
      <c r="G30" s="58">
        <f>A33</f>
        <v>1</v>
      </c>
      <c r="H30" s="59"/>
      <c r="I30" s="59"/>
      <c r="J30" s="59"/>
      <c r="K30" s="59"/>
      <c r="L30" s="60"/>
      <c r="M30" s="58">
        <f>A36</f>
        <v>2</v>
      </c>
      <c r="N30" s="59"/>
      <c r="O30" s="59"/>
      <c r="P30" s="59"/>
      <c r="Q30" s="59"/>
      <c r="R30" s="60"/>
      <c r="S30" s="58">
        <f>A39</f>
        <v>3</v>
      </c>
      <c r="T30" s="59"/>
      <c r="U30" s="59"/>
      <c r="V30" s="59"/>
      <c r="W30" s="59"/>
      <c r="X30" s="61"/>
      <c r="Y30" s="62" t="s">
        <v>0</v>
      </c>
      <c r="Z30" s="65" t="s">
        <v>1</v>
      </c>
      <c r="AA30" s="13" t="s">
        <v>2</v>
      </c>
      <c r="AB30" s="13" t="s">
        <v>3</v>
      </c>
      <c r="AC30" s="68" t="s">
        <v>2</v>
      </c>
      <c r="AD30" s="69"/>
      <c r="AE30" s="70" t="s">
        <v>4</v>
      </c>
      <c r="AF30" s="70" t="s">
        <v>5</v>
      </c>
      <c r="AG30" s="73" t="s">
        <v>6</v>
      </c>
      <c r="AH30" s="74"/>
      <c r="AI30" s="79" t="s">
        <v>7</v>
      </c>
    </row>
    <row r="31" spans="1:42" ht="19.500000" customHeight="1">
      <c r="A31" s="82" t="s">
        <v>55</v>
      </c>
      <c r="B31" s="83"/>
      <c r="C31" s="83"/>
      <c r="D31" s="83"/>
      <c r="E31" s="83"/>
      <c r="F31" s="84"/>
      <c r="G31" s="85" t="str">
        <f>IF(A34=""," ",A34)</f>
        <v>ドロップス</v>
      </c>
      <c r="H31" s="86"/>
      <c r="I31" s="86"/>
      <c r="J31" s="86"/>
      <c r="K31" s="86"/>
      <c r="L31" s="87"/>
      <c r="M31" s="91" t="str">
        <f>IF(A37=""," ",A37)</f>
        <v>Ｆｅｌｉｃｅ</v>
      </c>
      <c r="N31" s="92"/>
      <c r="O31" s="92"/>
      <c r="P31" s="92"/>
      <c r="Q31" s="92"/>
      <c r="R31" s="93"/>
      <c r="S31" s="91" t="str">
        <f>IF(A40=""," ",A40)</f>
        <v>ｇａｇｇｌｅｓ</v>
      </c>
      <c r="T31" s="92"/>
      <c r="U31" s="92"/>
      <c r="V31" s="92"/>
      <c r="W31" s="92"/>
      <c r="X31" s="97"/>
      <c r="Y31" s="63"/>
      <c r="Z31" s="66"/>
      <c r="AA31" s="14"/>
      <c r="AB31" s="14"/>
      <c r="AC31" s="99" t="s">
        <v>3</v>
      </c>
      <c r="AD31" s="100"/>
      <c r="AE31" s="71"/>
      <c r="AF31" s="71"/>
      <c r="AG31" s="75"/>
      <c r="AH31" s="76"/>
      <c r="AI31" s="80"/>
    </row>
    <row r="32" spans="1:42" ht="19.500000" customHeight="1">
      <c r="A32" s="101"/>
      <c r="B32" s="102"/>
      <c r="C32" s="102"/>
      <c r="D32" s="102"/>
      <c r="E32" s="102"/>
      <c r="F32" s="103"/>
      <c r="G32" s="88"/>
      <c r="H32" s="89"/>
      <c r="I32" s="89"/>
      <c r="J32" s="89"/>
      <c r="K32" s="89"/>
      <c r="L32" s="90"/>
      <c r="M32" s="94"/>
      <c r="N32" s="95"/>
      <c r="O32" s="95"/>
      <c r="P32" s="95"/>
      <c r="Q32" s="95"/>
      <c r="R32" s="96"/>
      <c r="S32" s="94"/>
      <c r="T32" s="95"/>
      <c r="U32" s="95"/>
      <c r="V32" s="95"/>
      <c r="W32" s="95"/>
      <c r="X32" s="98"/>
      <c r="Y32" s="64"/>
      <c r="Z32" s="67"/>
      <c r="AA32" s="23" t="s">
        <v>8</v>
      </c>
      <c r="AB32" s="23" t="s">
        <v>8</v>
      </c>
      <c r="AC32" s="104" t="s">
        <v>9</v>
      </c>
      <c r="AD32" s="105"/>
      <c r="AE32" s="72"/>
      <c r="AF32" s="72"/>
      <c r="AG32" s="77"/>
      <c r="AH32" s="78"/>
      <c r="AI32" s="81"/>
    </row>
    <row r="33" spans="1:42" ht="19.500000" customHeight="1">
      <c r="A33" s="112">
        <v>1</v>
      </c>
      <c r="B33" s="113"/>
      <c r="C33" s="113"/>
      <c r="D33" s="113"/>
      <c r="E33" s="113"/>
      <c r="F33" s="114"/>
      <c r="G33" s="115"/>
      <c r="H33" s="116"/>
      <c r="I33" s="116"/>
      <c r="J33" s="116"/>
      <c r="K33" s="116"/>
      <c r="L33" s="117"/>
      <c r="M33" s="28"/>
      <c r="N33" s="29"/>
      <c r="O33" s="28">
        <v>15</v>
      </c>
      <c r="P33" s="29" t="s">
        <v>26</v>
      </c>
      <c r="Q33" s="30">
        <v>8</v>
      </c>
      <c r="R33" s="30"/>
      <c r="S33" s="28"/>
      <c r="T33" s="29"/>
      <c r="U33" s="28">
        <v>15</v>
      </c>
      <c r="V33" s="29" t="s">
        <v>26</v>
      </c>
      <c r="W33" s="30">
        <v>13</v>
      </c>
      <c r="X33" s="31"/>
      <c r="Y33" s="124">
        <f>COUNTIF(G33:X35,"○")</f>
        <v>1</v>
      </c>
      <c r="Z33" s="127">
        <f>COUNTIF(G33:X35,"●")</f>
        <v>1</v>
      </c>
      <c r="AA33" s="127">
        <f>N34+T34</f>
        <v>3</v>
      </c>
      <c r="AB33" s="127">
        <f>R34+X34</f>
        <v>2</v>
      </c>
      <c r="AC33" s="106">
        <f>IF(AB33=0,"----",AA33/AB33)</f>
        <v>1.5</v>
      </c>
      <c r="AD33" s="107"/>
      <c r="AE33" s="136">
        <f>SUM(O33:O35,U33:U35)</f>
        <v>62</v>
      </c>
      <c r="AF33" s="136">
        <f>SUM(Q33:Q35,W33:W35)</f>
        <v>63</v>
      </c>
      <c r="AG33" s="106">
        <f>AE33/AF33</f>
        <v>0.984126984126984</v>
      </c>
      <c r="AH33" s="107"/>
      <c r="AI33" s="139">
        <v>2</v>
      </c>
    </row>
    <row r="34" spans="1:42" ht="19.500000" customHeight="1">
      <c r="A34" s="130" t="s">
        <v>21</v>
      </c>
      <c r="B34" s="131"/>
      <c r="C34" s="131"/>
      <c r="D34" s="131"/>
      <c r="E34" s="131"/>
      <c r="F34" s="132"/>
      <c r="G34" s="118"/>
      <c r="H34" s="119"/>
      <c r="I34" s="119"/>
      <c r="J34" s="119"/>
      <c r="K34" s="119"/>
      <c r="L34" s="120"/>
      <c r="M34" s="32" t="str">
        <f>IF(N34&gt;R34,"○",IF(N34=R34,"△",IF(N34&lt;R34,"●")))</f>
        <v>○</v>
      </c>
      <c r="N34" s="33">
        <v>2</v>
      </c>
      <c r="O34" s="32">
        <v>15</v>
      </c>
      <c r="P34" s="33" t="str">
        <f>IF(O34="","","-")</f>
        <v>-</v>
      </c>
      <c r="Q34" s="34">
        <v>12</v>
      </c>
      <c r="R34" s="34">
        <v>0</v>
      </c>
      <c r="S34" s="32" t="str">
        <f>IF(T34&gt;X34,"○",IF(T34=X34,"△",IF(T34&lt;X34,"●")))</f>
        <v>●</v>
      </c>
      <c r="T34" s="33">
        <v>1</v>
      </c>
      <c r="U34" s="32">
        <v>7</v>
      </c>
      <c r="V34" s="33" t="str">
        <f>IF(U34="","","-")</f>
        <v>-</v>
      </c>
      <c r="W34" s="34">
        <v>15</v>
      </c>
      <c r="X34" s="35">
        <v>2</v>
      </c>
      <c r="Y34" s="125"/>
      <c r="Z34" s="128"/>
      <c r="AA34" s="128"/>
      <c r="AB34" s="128"/>
      <c r="AC34" s="108"/>
      <c r="AD34" s="109"/>
      <c r="AE34" s="137"/>
      <c r="AF34" s="137"/>
      <c r="AG34" s="108"/>
      <c r="AH34" s="109"/>
      <c r="AI34" s="139"/>
    </row>
    <row r="35" spans="1:42" ht="19.500000" customHeight="1">
      <c r="A35" s="140"/>
      <c r="B35" s="141"/>
      <c r="C35" s="141"/>
      <c r="D35" s="141"/>
      <c r="E35" s="141"/>
      <c r="F35" s="142"/>
      <c r="G35" s="121"/>
      <c r="H35" s="122"/>
      <c r="I35" s="122"/>
      <c r="J35" s="122"/>
      <c r="K35" s="122"/>
      <c r="L35" s="123"/>
      <c r="M35" s="36"/>
      <c r="N35" s="37"/>
      <c r="O35" s="36"/>
      <c r="P35" s="37" t="str">
        <f>IF(O35="","","-")</f>
        <v/>
      </c>
      <c r="Q35" s="38"/>
      <c r="R35" s="38"/>
      <c r="S35" s="36"/>
      <c r="T35" s="37"/>
      <c r="U35" s="36">
        <v>10</v>
      </c>
      <c r="V35" s="37" t="str">
        <f>IF(U35="","","-")</f>
        <v>-</v>
      </c>
      <c r="W35" s="38">
        <v>15</v>
      </c>
      <c r="X35" s="39"/>
      <c r="Y35" s="126"/>
      <c r="Z35" s="129"/>
      <c r="AA35" s="129"/>
      <c r="AB35" s="129"/>
      <c r="AC35" s="110"/>
      <c r="AD35" s="111"/>
      <c r="AE35" s="138"/>
      <c r="AF35" s="138"/>
      <c r="AG35" s="110"/>
      <c r="AH35" s="111"/>
      <c r="AI35" s="139"/>
    </row>
    <row r="36" spans="1:42" ht="19.500000" customHeight="1">
      <c r="A36" s="112">
        <v>2</v>
      </c>
      <c r="B36" s="113"/>
      <c r="C36" s="113"/>
      <c r="D36" s="113"/>
      <c r="E36" s="113"/>
      <c r="F36" s="114"/>
      <c r="G36" s="28"/>
      <c r="H36" s="29"/>
      <c r="I36" s="28">
        <f>Q33</f>
        <v>8</v>
      </c>
      <c r="J36" s="29" t="s">
        <v>26</v>
      </c>
      <c r="K36" s="30">
        <f>O33</f>
        <v>15</v>
      </c>
      <c r="L36" s="30"/>
      <c r="M36" s="143"/>
      <c r="N36" s="119"/>
      <c r="O36" s="119"/>
      <c r="P36" s="119"/>
      <c r="Q36" s="119"/>
      <c r="R36" s="120"/>
      <c r="S36" s="28"/>
      <c r="T36" s="29"/>
      <c r="U36" s="28">
        <v>10</v>
      </c>
      <c r="V36" s="29" t="s">
        <v>26</v>
      </c>
      <c r="W36" s="30">
        <v>15</v>
      </c>
      <c r="X36" s="31"/>
      <c r="Y36" s="124">
        <f>COUNTIF(G36:X38,"○")</f>
        <v>0</v>
      </c>
      <c r="Z36" s="127">
        <f>COUNTIF(G36:X38,"●")</f>
        <v>2</v>
      </c>
      <c r="AA36" s="127">
        <f>H37+T37</f>
        <v>0</v>
      </c>
      <c r="AB36" s="127">
        <f>L37+X37</f>
        <v>4</v>
      </c>
      <c r="AC36" s="106">
        <f>IF(AB36=0,"----",AA36/AB36)</f>
        <v>0</v>
      </c>
      <c r="AD36" s="107"/>
      <c r="AE36" s="136">
        <f>SUM(I36:I38,U36:U38)</f>
        <v>41</v>
      </c>
      <c r="AF36" s="136">
        <f>SUM(K36:K38,W36:W38)</f>
        <v>60</v>
      </c>
      <c r="AG36" s="106">
        <f>AE36/AF36</f>
        <v>0.683333333333333</v>
      </c>
      <c r="AH36" s="107"/>
      <c r="AI36" s="139">
        <v>3</v>
      </c>
    </row>
    <row r="37" spans="1:42" ht="19.500000" customHeight="1">
      <c r="A37" s="130" t="s">
        <v>41</v>
      </c>
      <c r="B37" s="131"/>
      <c r="C37" s="131"/>
      <c r="D37" s="131"/>
      <c r="E37" s="131"/>
      <c r="F37" s="132"/>
      <c r="G37" s="32" t="str">
        <f>IF(M34="○","●",IF(M34="△","△",IF(M34="●","○",IF(M34="",""))))</f>
        <v>●</v>
      </c>
      <c r="H37" s="33">
        <f>IF(R34="","",R34)</f>
        <v>0</v>
      </c>
      <c r="I37" s="32">
        <f>IF(Q34="","",Q34)</f>
        <v>12</v>
      </c>
      <c r="J37" s="33" t="str">
        <f>IF(I37="","","-")</f>
        <v>-</v>
      </c>
      <c r="K37" s="34">
        <f>IF(O34="","",O34)</f>
        <v>15</v>
      </c>
      <c r="L37" s="34">
        <f>IF(N34="","",N34)</f>
        <v>2</v>
      </c>
      <c r="M37" s="143"/>
      <c r="N37" s="119"/>
      <c r="O37" s="119"/>
      <c r="P37" s="119"/>
      <c r="Q37" s="119"/>
      <c r="R37" s="120"/>
      <c r="S37" s="32" t="str">
        <f>IF(T37&gt;X37,"○",IF(T37=X37,"△",IF(T37&lt;X37,"●")))</f>
        <v>●</v>
      </c>
      <c r="T37" s="33">
        <v>0</v>
      </c>
      <c r="U37" s="32">
        <v>11</v>
      </c>
      <c r="V37" s="33" t="str">
        <f>IF(U37="","","-")</f>
        <v>-</v>
      </c>
      <c r="W37" s="34">
        <v>15</v>
      </c>
      <c r="X37" s="35">
        <v>2</v>
      </c>
      <c r="Y37" s="125"/>
      <c r="Z37" s="128"/>
      <c r="AA37" s="128"/>
      <c r="AB37" s="128"/>
      <c r="AC37" s="108"/>
      <c r="AD37" s="109"/>
      <c r="AE37" s="137"/>
      <c r="AF37" s="137"/>
      <c r="AG37" s="108"/>
      <c r="AH37" s="109"/>
      <c r="AI37" s="139"/>
    </row>
    <row r="38" spans="1:42" ht="19.500000" customHeight="1">
      <c r="A38" s="133"/>
      <c r="B38" s="134"/>
      <c r="C38" s="134"/>
      <c r="D38" s="134"/>
      <c r="E38" s="134"/>
      <c r="F38" s="135"/>
      <c r="G38" s="36"/>
      <c r="H38" s="37"/>
      <c r="I38" s="36" t="str">
        <f>IF(Q35="","",Q35)</f>
        <v/>
      </c>
      <c r="J38" s="37" t="str">
        <f>IF(I38="","","-")</f>
        <v/>
      </c>
      <c r="K38" s="38" t="str">
        <f>IF(O35="","",O35)</f>
        <v/>
      </c>
      <c r="L38" s="38"/>
      <c r="M38" s="143"/>
      <c r="N38" s="119"/>
      <c r="O38" s="119"/>
      <c r="P38" s="119"/>
      <c r="Q38" s="119"/>
      <c r="R38" s="120"/>
      <c r="S38" s="36"/>
      <c r="T38" s="37"/>
      <c r="U38" s="36"/>
      <c r="V38" s="37" t="str">
        <f>IF(U38="","","-")</f>
        <v/>
      </c>
      <c r="W38" s="38"/>
      <c r="X38" s="39"/>
      <c r="Y38" s="126"/>
      <c r="Z38" s="129"/>
      <c r="AA38" s="129"/>
      <c r="AB38" s="129"/>
      <c r="AC38" s="110"/>
      <c r="AD38" s="111"/>
      <c r="AE38" s="138"/>
      <c r="AF38" s="138"/>
      <c r="AG38" s="110"/>
      <c r="AH38" s="111"/>
      <c r="AI38" s="139"/>
    </row>
    <row r="39" spans="1:42" ht="19.500000" customHeight="1">
      <c r="A39" s="112">
        <v>3</v>
      </c>
      <c r="B39" s="113"/>
      <c r="C39" s="113"/>
      <c r="D39" s="113"/>
      <c r="E39" s="113"/>
      <c r="F39" s="114"/>
      <c r="G39" s="28"/>
      <c r="H39" s="29"/>
      <c r="I39" s="28">
        <f>W33</f>
        <v>13</v>
      </c>
      <c r="J39" s="29" t="s">
        <v>26</v>
      </c>
      <c r="K39" s="30">
        <f>U33</f>
        <v>15</v>
      </c>
      <c r="L39" s="30"/>
      <c r="M39" s="28"/>
      <c r="N39" s="29"/>
      <c r="O39" s="28">
        <f>W36</f>
        <v>15</v>
      </c>
      <c r="P39" s="29" t="s">
        <v>26</v>
      </c>
      <c r="Q39" s="30">
        <f>U36</f>
        <v>10</v>
      </c>
      <c r="R39" s="30"/>
      <c r="S39" s="147"/>
      <c r="T39" s="116"/>
      <c r="U39" s="116"/>
      <c r="V39" s="116"/>
      <c r="W39" s="116"/>
      <c r="X39" s="148"/>
      <c r="Y39" s="124">
        <f>COUNTIF(G39:X41,"○")</f>
        <v>2</v>
      </c>
      <c r="Z39" s="127">
        <f>COUNTIF(G39:X41,"●")</f>
        <v>0</v>
      </c>
      <c r="AA39" s="127">
        <f>H40+N40</f>
        <v>4</v>
      </c>
      <c r="AB39" s="127">
        <f>L40+R40</f>
        <v>1</v>
      </c>
      <c r="AC39" s="106">
        <f>IF(AB39=0,"----",AA39/AB39)</f>
        <v>4</v>
      </c>
      <c r="AD39" s="107"/>
      <c r="AE39" s="136">
        <f>SUM(I39:I41,O39:O41)</f>
        <v>73</v>
      </c>
      <c r="AF39" s="136">
        <f>SUM(K39:K41,Q39:Q41)</f>
        <v>53</v>
      </c>
      <c r="AG39" s="106">
        <f>AE39/AF39</f>
        <v>1.37735849056604</v>
      </c>
      <c r="AH39" s="107"/>
      <c r="AI39" s="144">
        <v>1</v>
      </c>
    </row>
    <row r="40" spans="1:42" ht="19.500000" customHeight="1">
      <c r="A40" s="130" t="s">
        <v>40</v>
      </c>
      <c r="B40" s="131"/>
      <c r="C40" s="131"/>
      <c r="D40" s="131"/>
      <c r="E40" s="131"/>
      <c r="F40" s="132"/>
      <c r="G40" s="32" t="str">
        <f>IF(S34="○","●",IF(S34="△","△",IF(S34="●","○",IF(S34="",""))))</f>
        <v>○</v>
      </c>
      <c r="H40" s="33">
        <f>IF(X34="","",X34)</f>
        <v>2</v>
      </c>
      <c r="I40" s="32">
        <f>IF(W34="","",W34)</f>
        <v>15</v>
      </c>
      <c r="J40" s="33" t="str">
        <f>IF(I40="","","-")</f>
        <v>-</v>
      </c>
      <c r="K40" s="34">
        <f>IF(U34="","",U34)</f>
        <v>7</v>
      </c>
      <c r="L40" s="34">
        <f>IF(T34="","",T34)</f>
        <v>1</v>
      </c>
      <c r="M40" s="32" t="str">
        <f>IF(S37="○","●",IF(S37="△","△",IF(S37="●","○",IF(S37="",""))))</f>
        <v>○</v>
      </c>
      <c r="N40" s="33">
        <f>IF(X37="","",X37)</f>
        <v>2</v>
      </c>
      <c r="O40" s="32">
        <f>IF(W37="","",W37)</f>
        <v>15</v>
      </c>
      <c r="P40" s="33" t="str">
        <f>IF(O40="","","-")</f>
        <v>-</v>
      </c>
      <c r="Q40" s="34">
        <f>IF(U37="","",U37)</f>
        <v>11</v>
      </c>
      <c r="R40" s="34">
        <f>IF(T37="","",T37)</f>
        <v>0</v>
      </c>
      <c r="S40" s="143"/>
      <c r="T40" s="119"/>
      <c r="U40" s="119"/>
      <c r="V40" s="119"/>
      <c r="W40" s="119"/>
      <c r="X40" s="149"/>
      <c r="Y40" s="125"/>
      <c r="Z40" s="128"/>
      <c r="AA40" s="128"/>
      <c r="AB40" s="128"/>
      <c r="AC40" s="108"/>
      <c r="AD40" s="109"/>
      <c r="AE40" s="137"/>
      <c r="AF40" s="137"/>
      <c r="AG40" s="108"/>
      <c r="AH40" s="109"/>
      <c r="AI40" s="144"/>
    </row>
    <row r="41" spans="1:42" ht="19.500000" customHeight="1">
      <c r="A41" s="133"/>
      <c r="B41" s="134"/>
      <c r="C41" s="134"/>
      <c r="D41" s="134"/>
      <c r="E41" s="134"/>
      <c r="F41" s="135"/>
      <c r="G41" s="36"/>
      <c r="H41" s="37"/>
      <c r="I41" s="36">
        <f>IF(W35="","",W35)</f>
        <v>15</v>
      </c>
      <c r="J41" s="37" t="str">
        <f>IF(I41="","","-")</f>
        <v>-</v>
      </c>
      <c r="K41" s="38">
        <f>IF(U35="","",U35)</f>
        <v>10</v>
      </c>
      <c r="L41" s="38"/>
      <c r="M41" s="36"/>
      <c r="N41" s="37"/>
      <c r="O41" s="36" t="str">
        <f>IF(W38="","",W38)</f>
        <v/>
      </c>
      <c r="P41" s="37" t="str">
        <f>IF(O41="","","-")</f>
        <v/>
      </c>
      <c r="Q41" s="38" t="str">
        <f>IF(U38="","",U38)</f>
        <v/>
      </c>
      <c r="R41" s="38"/>
      <c r="S41" s="150"/>
      <c r="T41" s="122"/>
      <c r="U41" s="122"/>
      <c r="V41" s="122"/>
      <c r="W41" s="122"/>
      <c r="X41" s="151"/>
      <c r="Y41" s="126"/>
      <c r="Z41" s="129"/>
      <c r="AA41" s="129"/>
      <c r="AB41" s="129"/>
      <c r="AC41" s="110"/>
      <c r="AD41" s="111"/>
      <c r="AE41" s="138"/>
      <c r="AF41" s="138"/>
      <c r="AG41" s="110"/>
      <c r="AH41" s="111"/>
      <c r="AI41" s="144"/>
    </row>
    <row r="42" spans="1:42" s="40" customFormat="1" ht="18.000000" customHeight="1">
      <c r="A42" s="44"/>
      <c r="B42" s="44"/>
      <c r="C42" s="47" t="s">
        <v>63</v>
      </c>
      <c r="D42" s="47"/>
      <c r="E42" s="48" t="str">
        <f>IF(AI33=1,A34,IF(AI36=1,A37,IF(AI39=1,A40)))</f>
        <v>ｇａｇｇｌｅｓ</v>
      </c>
      <c r="F42" s="48"/>
      <c r="G42" s="145"/>
      <c r="H42" s="145"/>
      <c r="I42" s="145"/>
      <c r="J42" s="145"/>
      <c r="K42" s="146" t="s">
        <v>64</v>
      </c>
      <c r="L42" s="146"/>
      <c r="M42" s="145" t="str">
        <f>IF(AI33=2,A34,IF(AI36=2,A37,IF(AI39=2,A40)))</f>
        <v>ドロップス</v>
      </c>
      <c r="N42" s="145"/>
      <c r="O42" s="145"/>
      <c r="P42" s="145"/>
      <c r="Q42" s="145"/>
      <c r="R42" s="145"/>
      <c r="S42" s="146" t="s">
        <v>65</v>
      </c>
      <c r="T42" s="146"/>
      <c r="U42" s="145" t="str">
        <f>IF(AI33=3,A34,IF(AI36=3,A37,IF(AI39=3,A40)))</f>
        <v>Ｆｅｌｉｃｅ</v>
      </c>
      <c r="V42" s="145"/>
      <c r="W42" s="145"/>
      <c r="X42" s="145"/>
      <c r="Y42" s="145"/>
      <c r="Z42" s="145"/>
      <c r="AA42" s="45"/>
      <c r="AB42" s="45"/>
      <c r="AC42" s="46"/>
      <c r="AD42" s="46"/>
      <c r="AE42" s="46"/>
      <c r="AF42" s="46"/>
      <c r="AG42" s="46"/>
      <c r="AH42" s="46"/>
      <c r="AI42" s="33"/>
      <c r="AJ42" s="41"/>
      <c r="AK42" s="41"/>
      <c r="AL42" s="42"/>
      <c r="AM42" s="42"/>
      <c r="AN42" s="41"/>
      <c r="AO42" s="41"/>
      <c r="AP42" s="43"/>
    </row>
    <row r="43" spans="1:42" s="40" customFormat="1" ht="14.150000">
      <c r="A43" s="44"/>
      <c r="B43" s="44"/>
      <c r="C43" s="47"/>
      <c r="D43" s="47"/>
      <c r="E43" s="48"/>
      <c r="F43" s="48"/>
      <c r="G43" s="48"/>
      <c r="H43" s="48"/>
      <c r="I43" s="48"/>
      <c r="J43" s="48"/>
      <c r="K43" s="47"/>
      <c r="L43" s="47"/>
      <c r="M43" s="48"/>
      <c r="N43" s="48"/>
      <c r="O43" s="48"/>
      <c r="P43" s="48"/>
      <c r="Q43" s="48"/>
      <c r="R43" s="48"/>
      <c r="S43" s="47"/>
      <c r="T43" s="47"/>
      <c r="U43" s="48"/>
      <c r="V43" s="48"/>
      <c r="W43" s="48"/>
      <c r="X43" s="48"/>
      <c r="Y43" s="48"/>
      <c r="Z43" s="48"/>
      <c r="AA43" s="49"/>
      <c r="AB43" s="49"/>
      <c r="AC43" s="50"/>
      <c r="AD43" s="50"/>
      <c r="AE43" s="50"/>
      <c r="AF43" s="50"/>
      <c r="AG43" s="50"/>
      <c r="AH43" s="50"/>
      <c r="AI43" s="33"/>
      <c r="AJ43" s="41"/>
      <c r="AK43" s="41"/>
      <c r="AL43" s="42"/>
      <c r="AM43" s="42"/>
      <c r="AN43" s="41"/>
      <c r="AO43" s="41"/>
      <c r="AP43" s="43"/>
    </row>
    <row r="44" spans="1:42" ht="19.500000" customHeight="1">
      <c r="A44" s="11"/>
      <c r="B44" s="11"/>
      <c r="C44" s="11"/>
      <c r="D44" s="11"/>
      <c r="E44" s="11"/>
      <c r="F44" s="11"/>
      <c r="G44" s="11"/>
      <c r="H44" s="11"/>
      <c r="I44" s="16">
        <f>A33</f>
        <v>1</v>
      </c>
      <c r="J44" s="154" t="str">
        <f>A34</f>
        <v>ドロップス</v>
      </c>
      <c r="K44" s="154"/>
      <c r="L44" s="154"/>
      <c r="M44" s="154"/>
      <c r="N44" s="154"/>
      <c r="O44" s="11"/>
      <c r="P44" s="11"/>
      <c r="Q44" s="11"/>
      <c r="R44" s="11"/>
      <c r="S44" s="11"/>
      <c r="T44" s="11"/>
      <c r="U44" s="11"/>
      <c r="V44" s="11"/>
      <c r="W44" s="11"/>
      <c r="X44" s="11"/>
      <c r="Y44" s="11"/>
      <c r="Z44" s="11"/>
      <c r="AA44" s="11"/>
      <c r="AB44" s="11"/>
      <c r="AC44" s="11"/>
      <c r="AD44" s="11"/>
      <c r="AE44" s="11"/>
      <c r="AF44" s="11"/>
      <c r="AG44" s="11"/>
      <c r="AH44" s="11"/>
      <c r="AI44" s="11"/>
    </row>
    <row r="45" spans="1:42" ht="19.500000" customHeight="1">
      <c r="A45" s="11"/>
      <c r="B45" s="11"/>
      <c r="C45" s="11"/>
      <c r="D45" s="11"/>
      <c r="E45" s="11"/>
      <c r="F45" s="11"/>
      <c r="G45" s="155"/>
      <c r="H45" s="155"/>
      <c r="I45" s="155"/>
      <c r="J45" s="157"/>
      <c r="K45" s="157"/>
      <c r="L45" s="157"/>
      <c r="M45" s="11"/>
      <c r="N45" s="11"/>
      <c r="O45" s="11"/>
      <c r="P45" s="83" t="s">
        <v>46</v>
      </c>
      <c r="Q45" s="83"/>
      <c r="R45" s="83"/>
      <c r="S45" s="83"/>
      <c r="T45" s="83"/>
      <c r="U45" s="83"/>
      <c r="V45" s="83"/>
      <c r="W45" s="83"/>
      <c r="X45" s="83"/>
      <c r="Y45" s="83"/>
      <c r="Z45" s="83"/>
      <c r="AA45" s="83"/>
      <c r="AB45" s="83"/>
      <c r="AC45" s="83"/>
      <c r="AD45" s="83"/>
      <c r="AE45" s="83" t="s">
        <v>10</v>
      </c>
      <c r="AF45" s="83"/>
      <c r="AG45" s="83"/>
      <c r="AH45" s="83"/>
      <c r="AI45" s="83"/>
    </row>
    <row r="46" spans="1:42" ht="19.500000" customHeight="1">
      <c r="A46" s="11"/>
      <c r="B46" s="11"/>
      <c r="C46" s="11"/>
      <c r="D46" s="11"/>
      <c r="E46" s="11"/>
      <c r="F46" s="11"/>
      <c r="G46" s="155"/>
      <c r="H46" s="155"/>
      <c r="I46" s="155"/>
      <c r="J46" s="157"/>
      <c r="K46" s="157"/>
      <c r="L46" s="157"/>
      <c r="M46" s="11"/>
      <c r="N46" s="11"/>
      <c r="O46" s="11"/>
      <c r="P46" s="17" t="s">
        <v>28</v>
      </c>
      <c r="Q46" s="15"/>
      <c r="R46" s="15"/>
      <c r="S46" s="15"/>
      <c r="T46" s="19" t="str">
        <f>J44</f>
        <v>ドロップス</v>
      </c>
      <c r="U46" s="19"/>
      <c r="V46" s="19"/>
      <c r="W46" s="19"/>
      <c r="X46" s="19"/>
      <c r="Y46" s="18" t="s">
        <v>11</v>
      </c>
      <c r="Z46" s="152" t="str">
        <f>M50</f>
        <v>ｇａｇｇｌｅｓ</v>
      </c>
      <c r="AA46" s="152"/>
      <c r="AB46" s="152"/>
      <c r="AC46" s="152"/>
      <c r="AD46" s="152"/>
      <c r="AE46" s="19" t="str">
        <f>A37</f>
        <v>Ｆｅｌｉｃｅ</v>
      </c>
      <c r="AF46" s="19"/>
      <c r="AG46" s="19"/>
      <c r="AH46" s="19"/>
      <c r="AI46" s="19"/>
    </row>
    <row r="47" spans="1:42" ht="19.500000" customHeight="1">
      <c r="A47" s="11"/>
      <c r="B47" s="11"/>
      <c r="C47" s="11"/>
      <c r="D47" s="11"/>
      <c r="E47" s="11"/>
      <c r="F47" s="11"/>
      <c r="G47" s="155"/>
      <c r="H47" s="155"/>
      <c r="I47" s="155"/>
      <c r="J47" s="157"/>
      <c r="K47" s="157"/>
      <c r="L47" s="157"/>
      <c r="M47" s="11"/>
      <c r="N47" s="11"/>
      <c r="O47" s="11"/>
      <c r="P47" s="17" t="s">
        <v>12</v>
      </c>
      <c r="Q47" s="15"/>
      <c r="R47" s="15"/>
      <c r="S47" s="15"/>
      <c r="T47" s="19" t="str">
        <f>A50</f>
        <v>Ｆｅｌｉｃｅ</v>
      </c>
      <c r="U47" s="19"/>
      <c r="V47" s="19"/>
      <c r="W47" s="19"/>
      <c r="X47" s="19"/>
      <c r="Y47" s="18" t="s">
        <v>11</v>
      </c>
      <c r="Z47" s="152" t="str">
        <f>M50</f>
        <v>ｇａｇｇｌｅｓ</v>
      </c>
      <c r="AA47" s="152"/>
      <c r="AB47" s="152"/>
      <c r="AC47" s="152"/>
      <c r="AD47" s="152"/>
      <c r="AE47" s="19" t="str">
        <f>A34</f>
        <v>ドロップス</v>
      </c>
      <c r="AF47" s="19"/>
      <c r="AG47" s="19"/>
      <c r="AH47" s="19"/>
      <c r="AI47" s="19"/>
    </row>
    <row r="48" spans="1:42" ht="19.500000" customHeight="1">
      <c r="A48" s="11"/>
      <c r="B48" s="11"/>
      <c r="C48" s="11"/>
      <c r="D48" s="11"/>
      <c r="E48" s="11"/>
      <c r="F48" s="11"/>
      <c r="G48" s="155"/>
      <c r="H48" s="155"/>
      <c r="I48" s="155"/>
      <c r="J48" s="157"/>
      <c r="K48" s="157"/>
      <c r="L48" s="157"/>
      <c r="M48" s="11"/>
      <c r="N48" s="11"/>
      <c r="O48" s="11"/>
      <c r="P48" s="17" t="s">
        <v>13</v>
      </c>
      <c r="Q48" s="15"/>
      <c r="R48" s="15"/>
      <c r="T48" s="19" t="str">
        <f>J44</f>
        <v>ドロップス</v>
      </c>
      <c r="U48" s="19"/>
      <c r="V48" s="19"/>
      <c r="W48" s="19"/>
      <c r="X48" s="19"/>
      <c r="Y48" s="18" t="s">
        <v>11</v>
      </c>
      <c r="Z48" s="19" t="str">
        <f>A50</f>
        <v>Ｆｅｌｉｃｅ</v>
      </c>
      <c r="AA48" s="19"/>
      <c r="AB48" s="19"/>
      <c r="AC48" s="19"/>
      <c r="AD48" s="19"/>
      <c r="AE48" s="19" t="str">
        <f>A40</f>
        <v>ｇａｇｇｌｅｓ</v>
      </c>
      <c r="AF48" s="19"/>
      <c r="AG48" s="19"/>
      <c r="AH48" s="19"/>
      <c r="AI48" s="19"/>
    </row>
    <row r="49" spans="1:35" ht="19.500000" customHeight="1">
      <c r="A49" s="11"/>
      <c r="B49" s="11"/>
      <c r="C49" s="11"/>
      <c r="D49" s="11"/>
      <c r="E49" s="11"/>
      <c r="F49" s="11"/>
      <c r="G49" s="156"/>
      <c r="H49" s="156"/>
      <c r="I49" s="156"/>
      <c r="J49" s="158"/>
      <c r="K49" s="158"/>
      <c r="L49" s="158"/>
      <c r="M49" s="11"/>
      <c r="N49" s="11"/>
      <c r="O49" s="11"/>
      <c r="P49" s="17"/>
      <c r="Q49" s="15"/>
      <c r="R49" s="15"/>
      <c r="S49" s="15"/>
    </row>
    <row r="50" spans="1:35" ht="19.500000" customHeight="1">
      <c r="A50" s="153" t="str">
        <f>A37</f>
        <v>Ｆｅｌｉｃｅ</v>
      </c>
      <c r="B50" s="153"/>
      <c r="C50" s="153"/>
      <c r="D50" s="153"/>
      <c r="E50" s="153"/>
      <c r="F50" s="16">
        <f>A36</f>
        <v>2</v>
      </c>
      <c r="G50" s="11"/>
      <c r="H50" s="11"/>
      <c r="I50" s="11"/>
      <c r="J50" s="11"/>
      <c r="K50" s="11"/>
      <c r="L50" s="16">
        <f>A39</f>
        <v>3</v>
      </c>
      <c r="M50" s="154" t="str">
        <f>A40</f>
        <v>ｇａｇｇｌｅｓ</v>
      </c>
      <c r="N50" s="154"/>
      <c r="O50" s="154"/>
      <c r="P50" s="154"/>
      <c r="Q50" s="154"/>
      <c r="R50" s="11"/>
      <c r="S50" s="11"/>
      <c r="T50" s="11"/>
      <c r="U50" s="11"/>
      <c r="V50" s="11"/>
      <c r="W50" s="11"/>
      <c r="X50" s="11"/>
      <c r="Y50" s="11"/>
      <c r="Z50" s="11"/>
      <c r="AA50" s="11"/>
      <c r="AB50" s="11"/>
      <c r="AC50" s="11"/>
      <c r="AD50" s="11"/>
      <c r="AE50" s="11"/>
      <c r="AF50" s="11"/>
      <c r="AG50" s="11"/>
      <c r="AH50" s="11"/>
      <c r="AI50" s="11"/>
    </row>
  </sheetData>
  <mergeCells count="155">
    <mergeCell ref="A1:AJ1"/>
    <mergeCell ref="A2:AJ2"/>
    <mergeCell ref="A4:AJ4"/>
    <mergeCell ref="A7:F7"/>
    <mergeCell ref="G7:L7"/>
    <mergeCell ref="M7:R7"/>
    <mergeCell ref="S7:X7"/>
    <mergeCell ref="Y7:Y9"/>
    <mergeCell ref="Z7:Z9"/>
    <mergeCell ref="AC7:AD7"/>
    <mergeCell ref="AE7:AE9"/>
    <mergeCell ref="AF7:AF9"/>
    <mergeCell ref="AG7:AH9"/>
    <mergeCell ref="AI7:AI9"/>
    <mergeCell ref="A8:F8"/>
    <mergeCell ref="G8:L9"/>
    <mergeCell ref="M8:R9"/>
    <mergeCell ref="S8:X9"/>
    <mergeCell ref="AC8:AD8"/>
    <mergeCell ref="A9:F9"/>
    <mergeCell ref="AC9:AD9"/>
    <mergeCell ref="A10:F10"/>
    <mergeCell ref="G10:L12"/>
    <mergeCell ref="Y10:Y12"/>
    <mergeCell ref="Z10:Z12"/>
    <mergeCell ref="AA10:AA12"/>
    <mergeCell ref="AB10:AB12"/>
    <mergeCell ref="AC10:AD12"/>
    <mergeCell ref="AE10:AE12"/>
    <mergeCell ref="AF10:AF12"/>
    <mergeCell ref="AG10:AH12"/>
    <mergeCell ref="AI10:AI12"/>
    <mergeCell ref="A11:F12"/>
    <mergeCell ref="A13:F13"/>
    <mergeCell ref="M13:R15"/>
    <mergeCell ref="Y13:Y15"/>
    <mergeCell ref="Z13:Z15"/>
    <mergeCell ref="AA13:AA15"/>
    <mergeCell ref="AB13:AB15"/>
    <mergeCell ref="AC13:AD15"/>
    <mergeCell ref="AE13:AE15"/>
    <mergeCell ref="AF13:AF15"/>
    <mergeCell ref="AG13:AH15"/>
    <mergeCell ref="AI13:AI15"/>
    <mergeCell ref="A14:F15"/>
    <mergeCell ref="A16:F16"/>
    <mergeCell ref="S16:X18"/>
    <mergeCell ref="Y16:Y18"/>
    <mergeCell ref="Z16:Z18"/>
    <mergeCell ref="AA16:AA18"/>
    <mergeCell ref="AB16:AB18"/>
    <mergeCell ref="AC16:AD18"/>
    <mergeCell ref="AE16:AE18"/>
    <mergeCell ref="AF16:AF18"/>
    <mergeCell ref="AG16:AH18"/>
    <mergeCell ref="AI16:AI18"/>
    <mergeCell ref="A17:F18"/>
    <mergeCell ref="C19:D19"/>
    <mergeCell ref="E19:J19"/>
    <mergeCell ref="K19:L19"/>
    <mergeCell ref="M19:R19"/>
    <mergeCell ref="S19:T19"/>
    <mergeCell ref="U19:Z19"/>
    <mergeCell ref="J21:N21"/>
    <mergeCell ref="G22:I26"/>
    <mergeCell ref="J22:L26"/>
    <mergeCell ref="P22:AD22"/>
    <mergeCell ref="AE22:AI22"/>
    <mergeCell ref="T23:X23"/>
    <mergeCell ref="Z23:AD23"/>
    <mergeCell ref="AE23:AI23"/>
    <mergeCell ref="T24:X24"/>
    <mergeCell ref="Z24:AD24"/>
    <mergeCell ref="AE24:AI24"/>
    <mergeCell ref="T25:X25"/>
    <mergeCell ref="Z25:AD25"/>
    <mergeCell ref="AE25:AI25"/>
    <mergeCell ref="A27:E27"/>
    <mergeCell ref="M27:Q27"/>
    <mergeCell ref="A30:F30"/>
    <mergeCell ref="G30:L30"/>
    <mergeCell ref="M30:R30"/>
    <mergeCell ref="S30:X30"/>
    <mergeCell ref="Y30:Y32"/>
    <mergeCell ref="Z30:Z32"/>
    <mergeCell ref="AC30:AD30"/>
    <mergeCell ref="AE30:AE32"/>
    <mergeCell ref="AF30:AF32"/>
    <mergeCell ref="AG30:AH32"/>
    <mergeCell ref="AI30:AI32"/>
    <mergeCell ref="A31:F31"/>
    <mergeCell ref="G31:L32"/>
    <mergeCell ref="M31:R32"/>
    <mergeCell ref="S31:X32"/>
    <mergeCell ref="AC31:AD31"/>
    <mergeCell ref="A32:F32"/>
    <mergeCell ref="AC32:AD32"/>
    <mergeCell ref="A33:F33"/>
    <mergeCell ref="G33:L35"/>
    <mergeCell ref="Y33:Y35"/>
    <mergeCell ref="Z33:Z35"/>
    <mergeCell ref="AA33:AA35"/>
    <mergeCell ref="AB33:AB35"/>
    <mergeCell ref="AC33:AD35"/>
    <mergeCell ref="AE33:AE35"/>
    <mergeCell ref="AF33:AF35"/>
    <mergeCell ref="AG33:AH35"/>
    <mergeCell ref="AI33:AI35"/>
    <mergeCell ref="A34:F35"/>
    <mergeCell ref="A36:F36"/>
    <mergeCell ref="M36:R38"/>
    <mergeCell ref="Y36:Y38"/>
    <mergeCell ref="Z36:Z38"/>
    <mergeCell ref="AA36:AA38"/>
    <mergeCell ref="AB36:AB38"/>
    <mergeCell ref="AC36:AD38"/>
    <mergeCell ref="AE36:AE38"/>
    <mergeCell ref="AF36:AF38"/>
    <mergeCell ref="AG36:AH38"/>
    <mergeCell ref="AI36:AI38"/>
    <mergeCell ref="A37:F38"/>
    <mergeCell ref="A39:F39"/>
    <mergeCell ref="S39:X41"/>
    <mergeCell ref="Y39:Y41"/>
    <mergeCell ref="Z39:Z41"/>
    <mergeCell ref="AA39:AA41"/>
    <mergeCell ref="AB39:AB41"/>
    <mergeCell ref="AC39:AD41"/>
    <mergeCell ref="AE39:AE41"/>
    <mergeCell ref="AF39:AF41"/>
    <mergeCell ref="AG39:AH41"/>
    <mergeCell ref="AI39:AI41"/>
    <mergeCell ref="A40:F41"/>
    <mergeCell ref="C42:D42"/>
    <mergeCell ref="E42:J42"/>
    <mergeCell ref="K42:L42"/>
    <mergeCell ref="M42:R42"/>
    <mergeCell ref="S42:T42"/>
    <mergeCell ref="U42:Z42"/>
    <mergeCell ref="J44:N44"/>
    <mergeCell ref="G45:I49"/>
    <mergeCell ref="J45:L49"/>
    <mergeCell ref="P45:AD45"/>
    <mergeCell ref="AE45:AI45"/>
    <mergeCell ref="T46:X46"/>
    <mergeCell ref="Z46:AD46"/>
    <mergeCell ref="AE46:AI46"/>
    <mergeCell ref="T47:X47"/>
    <mergeCell ref="Z47:AD47"/>
    <mergeCell ref="AE47:AI47"/>
    <mergeCell ref="T48:X48"/>
    <mergeCell ref="Z48:AD48"/>
    <mergeCell ref="AE48:AI48"/>
    <mergeCell ref="A50:E50"/>
    <mergeCell ref="M50:Q50"/>
  </mergeCells>
  <phoneticPr fontId="1" type="noConversion"/>
  <pageMargins left="0.70" right="0.70" top="0.75" bottom="0.75" header="0.30" footer="0.30"/>
  <pageSetup paperSize="9" scale="61" orientation="portrait"/>
  <drawing r:id="rId1"/>
</worksheet>
</file>

<file path=xl/worksheets/sheet5.xml><?xml version="1.0" encoding="utf-8"?>
<worksheet xmlns="http://schemas.openxmlformats.org/spreadsheetml/2006/main" xmlns:r="http://schemas.openxmlformats.org/officeDocument/2006/relationships">
  <sheetPr>
    <pageSetUpPr fitToPage="1"/>
  </sheetPr>
  <dimension ref="A1:BB45"/>
  <sheetViews>
    <sheetView workbookViewId="0">
      <selection activeCell="A1" sqref="A1:BB1"/>
    </sheetView>
  </sheetViews>
  <sheetFormatPr defaultRowHeight="13.200000" customHeight="1"/>
  <cols>
    <col min="1" max="54" width="3.38000011" customWidth="1" outlineLevel="0"/>
  </cols>
  <sheetData>
    <row r="1" spans="1:54" ht="25.500000" customHeight="1">
      <c r="A1" s="53" t="s">
        <v>33</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249"/>
      <c r="AY1" s="249"/>
      <c r="AZ1" s="249"/>
      <c r="BA1" s="249"/>
      <c r="BB1" s="249"/>
    </row>
    <row r="2" spans="1:54" ht="25.500000" customHeight="1">
      <c r="A2" s="54" t="s">
        <v>22</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3"/>
      <c r="AQ2" s="53"/>
      <c r="AR2" s="53"/>
      <c r="AS2" s="53"/>
      <c r="AT2" s="53"/>
      <c r="AU2" s="53"/>
      <c r="AV2" s="53"/>
      <c r="AW2" s="53"/>
      <c r="AX2" s="249"/>
      <c r="AY2" s="249"/>
      <c r="AZ2" s="249"/>
      <c r="BA2" s="249"/>
      <c r="BB2" s="249"/>
    </row>
    <row r="3" spans="1:54" ht="18.450000">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row>
    <row r="4" spans="1:54" ht="32.500000" customHeight="1">
      <c r="A4" s="53" t="s">
        <v>59</v>
      </c>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249"/>
      <c r="AQ4" s="249"/>
      <c r="AR4" s="249"/>
      <c r="AS4" s="249"/>
      <c r="AT4" s="249"/>
      <c r="AU4" s="249"/>
      <c r="AV4" s="249"/>
      <c r="AW4" s="249"/>
      <c r="AX4" s="249"/>
      <c r="AY4" s="249"/>
      <c r="AZ4" s="249"/>
      <c r="BA4" s="249"/>
      <c r="BB4" s="249"/>
    </row>
    <row r="5" spans="1:54" ht="15.750000" customHeight="1">
      <c r="A5" s="21"/>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row>
    <row r="6" spans="1:54" ht="20.250000" customHeight="1">
      <c r="A6" s="25" t="s">
        <v>57</v>
      </c>
      <c r="B6" s="11"/>
      <c r="C6" s="11"/>
      <c r="D6" s="11"/>
      <c r="E6" s="11"/>
      <c r="F6" s="11"/>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1"/>
      <c r="AP6" s="11"/>
      <c r="AQ6" s="11"/>
      <c r="AR6" s="11"/>
      <c r="AS6" s="11"/>
      <c r="AT6" s="11"/>
      <c r="AU6" s="11"/>
      <c r="AV6" s="11"/>
      <c r="AW6" s="11"/>
      <c r="AX6" s="11"/>
      <c r="AY6" s="11"/>
      <c r="AZ6" s="11"/>
      <c r="BA6" s="11"/>
      <c r="BB6" s="11"/>
    </row>
    <row r="7" spans="1:54" ht="20.250000" customHeight="1">
      <c r="A7" s="55"/>
      <c r="B7" s="56"/>
      <c r="C7" s="56"/>
      <c r="D7" s="56"/>
      <c r="E7" s="56"/>
      <c r="F7" s="57"/>
      <c r="G7" s="58">
        <f>A10</f>
        <v>1</v>
      </c>
      <c r="H7" s="59"/>
      <c r="I7" s="59"/>
      <c r="J7" s="59"/>
      <c r="K7" s="59"/>
      <c r="L7" s="60"/>
      <c r="M7" s="58">
        <f>A13</f>
        <v>2</v>
      </c>
      <c r="N7" s="59"/>
      <c r="O7" s="59"/>
      <c r="P7" s="59"/>
      <c r="Q7" s="59"/>
      <c r="R7" s="60"/>
      <c r="S7" s="58">
        <f>A16</f>
        <v>3</v>
      </c>
      <c r="T7" s="59"/>
      <c r="U7" s="59"/>
      <c r="V7" s="59"/>
      <c r="W7" s="59"/>
      <c r="X7" s="60"/>
      <c r="Y7" s="58">
        <f>A19</f>
        <v>4</v>
      </c>
      <c r="Z7" s="59"/>
      <c r="AA7" s="59"/>
      <c r="AB7" s="59"/>
      <c r="AC7" s="59"/>
      <c r="AD7" s="60"/>
      <c r="AE7" s="58">
        <f>A22</f>
        <v>5</v>
      </c>
      <c r="AF7" s="59"/>
      <c r="AG7" s="59"/>
      <c r="AH7" s="59"/>
      <c r="AI7" s="59"/>
      <c r="AJ7" s="60"/>
      <c r="AK7" s="58">
        <f>A25</f>
        <v>6</v>
      </c>
      <c r="AL7" s="59"/>
      <c r="AM7" s="59"/>
      <c r="AN7" s="59"/>
      <c r="AO7" s="59"/>
      <c r="AP7" s="60"/>
      <c r="AQ7" s="62" t="s">
        <v>0</v>
      </c>
      <c r="AR7" s="65" t="s">
        <v>1</v>
      </c>
      <c r="AS7" s="13" t="s">
        <v>2</v>
      </c>
      <c r="AT7" s="13" t="s">
        <v>3</v>
      </c>
      <c r="AU7" s="68" t="s">
        <v>2</v>
      </c>
      <c r="AV7" s="69"/>
      <c r="AW7" s="65" t="s">
        <v>60</v>
      </c>
      <c r="AX7" s="65" t="s">
        <v>61</v>
      </c>
      <c r="AY7" s="73" t="s">
        <v>6</v>
      </c>
      <c r="AZ7" s="74"/>
      <c r="BA7" s="252" t="s">
        <v>62</v>
      </c>
    </row>
    <row r="8" spans="1:54" ht="20.250000" customHeight="1">
      <c r="A8" s="254"/>
      <c r="B8" s="18"/>
      <c r="C8" s="18"/>
      <c r="D8" s="18"/>
      <c r="E8" s="18"/>
      <c r="F8" s="255"/>
      <c r="G8" s="256" t="str">
        <f>IF(A11=""," ",A11)</f>
        <v>アンビシャス</v>
      </c>
      <c r="H8" s="257"/>
      <c r="I8" s="257"/>
      <c r="J8" s="257"/>
      <c r="K8" s="257"/>
      <c r="L8" s="258"/>
      <c r="M8" s="85" t="str">
        <f>IF(A14=""," ",A14)</f>
        <v>市のみやーず</v>
      </c>
      <c r="N8" s="262"/>
      <c r="O8" s="262"/>
      <c r="P8" s="262"/>
      <c r="Q8" s="262"/>
      <c r="R8" s="263"/>
      <c r="S8" s="256" t="str">
        <f>IF(A17=""," ",A17)</f>
        <v>JUST　DO　IT．</v>
      </c>
      <c r="T8" s="257"/>
      <c r="U8" s="257"/>
      <c r="V8" s="257"/>
      <c r="W8" s="257"/>
      <c r="X8" s="258"/>
      <c r="Y8" s="256" t="str">
        <f>IF(A20=""," ",A20)</f>
        <v>ZEAL</v>
      </c>
      <c r="Z8" s="257"/>
      <c r="AA8" s="257"/>
      <c r="AB8" s="257"/>
      <c r="AC8" s="257"/>
      <c r="AD8" s="258"/>
      <c r="AE8" s="256" t="str">
        <f>IF(A23=""," ",A23)</f>
        <v>ドロップス</v>
      </c>
      <c r="AF8" s="257"/>
      <c r="AG8" s="257"/>
      <c r="AH8" s="257"/>
      <c r="AI8" s="257"/>
      <c r="AJ8" s="258"/>
      <c r="AK8" s="256" t="str">
        <f>A26</f>
        <v>ａｍｕｌｅｔｓ</v>
      </c>
      <c r="AL8" s="257"/>
      <c r="AM8" s="257"/>
      <c r="AN8" s="257"/>
      <c r="AO8" s="257"/>
      <c r="AP8" s="258"/>
      <c r="AQ8" s="250"/>
      <c r="AR8" s="66"/>
      <c r="AS8" s="14"/>
      <c r="AT8" s="14"/>
      <c r="AU8" s="99" t="s">
        <v>3</v>
      </c>
      <c r="AV8" s="100"/>
      <c r="AW8" s="66"/>
      <c r="AX8" s="66"/>
      <c r="AY8" s="75"/>
      <c r="AZ8" s="76"/>
      <c r="BA8" s="253"/>
    </row>
    <row r="9" spans="1:54" ht="20.250000" customHeight="1">
      <c r="A9" s="101"/>
      <c r="B9" s="102"/>
      <c r="C9" s="102"/>
      <c r="D9" s="102"/>
      <c r="E9" s="102"/>
      <c r="F9" s="103"/>
      <c r="G9" s="259"/>
      <c r="H9" s="260"/>
      <c r="I9" s="260"/>
      <c r="J9" s="260"/>
      <c r="K9" s="260"/>
      <c r="L9" s="261"/>
      <c r="M9" s="264"/>
      <c r="N9" s="265"/>
      <c r="O9" s="265"/>
      <c r="P9" s="265"/>
      <c r="Q9" s="265"/>
      <c r="R9" s="266"/>
      <c r="S9" s="259"/>
      <c r="T9" s="260"/>
      <c r="U9" s="260"/>
      <c r="V9" s="260"/>
      <c r="W9" s="260"/>
      <c r="X9" s="261"/>
      <c r="Y9" s="259"/>
      <c r="Z9" s="260"/>
      <c r="AA9" s="260"/>
      <c r="AB9" s="260"/>
      <c r="AC9" s="260"/>
      <c r="AD9" s="261"/>
      <c r="AE9" s="259"/>
      <c r="AF9" s="260"/>
      <c r="AG9" s="260"/>
      <c r="AH9" s="260"/>
      <c r="AI9" s="260"/>
      <c r="AJ9" s="261"/>
      <c r="AK9" s="259"/>
      <c r="AL9" s="260"/>
      <c r="AM9" s="260"/>
      <c r="AN9" s="260"/>
      <c r="AO9" s="260"/>
      <c r="AP9" s="261"/>
      <c r="AQ9" s="251"/>
      <c r="AR9" s="67"/>
      <c r="AS9" s="27" t="s">
        <v>8</v>
      </c>
      <c r="AT9" s="27" t="s">
        <v>8</v>
      </c>
      <c r="AU9" s="104" t="s">
        <v>9</v>
      </c>
      <c r="AV9" s="105"/>
      <c r="AW9" s="67"/>
      <c r="AX9" s="67"/>
      <c r="AY9" s="77"/>
      <c r="AZ9" s="78"/>
      <c r="BA9" s="253"/>
    </row>
    <row r="10" spans="1:54" ht="20.250000" customHeight="1">
      <c r="A10" s="112">
        <v>1</v>
      </c>
      <c r="B10" s="113"/>
      <c r="C10" s="113"/>
      <c r="D10" s="113"/>
      <c r="E10" s="113"/>
      <c r="F10" s="114"/>
      <c r="G10" s="115"/>
      <c r="H10" s="116"/>
      <c r="I10" s="116"/>
      <c r="J10" s="116"/>
      <c r="K10" s="116"/>
      <c r="L10" s="117"/>
      <c r="M10" s="28"/>
      <c r="N10" s="29"/>
      <c r="O10" s="28">
        <v>11</v>
      </c>
      <c r="P10" s="29" t="s">
        <v>26</v>
      </c>
      <c r="Q10" s="30">
        <v>15</v>
      </c>
      <c r="R10" s="30"/>
      <c r="S10" s="28"/>
      <c r="T10" s="29"/>
      <c r="U10" s="28">
        <v>10</v>
      </c>
      <c r="V10" s="29" t="s">
        <v>26</v>
      </c>
      <c r="W10" s="30">
        <v>15</v>
      </c>
      <c r="X10" s="30"/>
      <c r="Y10" s="28"/>
      <c r="Z10" s="29"/>
      <c r="AA10" s="28">
        <v>15</v>
      </c>
      <c r="AB10" s="29" t="s">
        <v>26</v>
      </c>
      <c r="AC10" s="30">
        <v>12</v>
      </c>
      <c r="AD10" s="30"/>
      <c r="AE10" s="28"/>
      <c r="AF10" s="29"/>
      <c r="AG10" s="28">
        <v>15</v>
      </c>
      <c r="AH10" s="29" t="s">
        <v>26</v>
      </c>
      <c r="AI10" s="30">
        <v>5</v>
      </c>
      <c r="AJ10" s="30"/>
      <c r="AK10" s="28"/>
      <c r="AL10" s="29"/>
      <c r="AM10" s="28">
        <v>11</v>
      </c>
      <c r="AN10" s="29" t="s">
        <v>26</v>
      </c>
      <c r="AO10" s="30">
        <v>15</v>
      </c>
      <c r="AP10" s="30"/>
      <c r="AQ10" s="218">
        <f>COUNTIF(G10:AP12,"○")</f>
        <v>1</v>
      </c>
      <c r="AR10" s="127">
        <f>COUNTIF(G10:AP12,"●")</f>
        <v>4</v>
      </c>
      <c r="AS10" s="127">
        <f>N11+T11+Z11+AF11+AL11</f>
        <v>4</v>
      </c>
      <c r="AT10" s="127">
        <f>R11+X11+AD11+AJ11+AP11</f>
        <v>8</v>
      </c>
      <c r="AU10" s="106">
        <f>IF(AT10=0,"----",AS10/AT10)</f>
        <v>0.5</v>
      </c>
      <c r="AV10" s="107"/>
      <c r="AW10" s="136">
        <f>SUM(O10:O12,U10:U12,AA10:AA12,AG10:AG12,AM10:AM12)</f>
        <v>149</v>
      </c>
      <c r="AX10" s="136">
        <f>SUM(Q10:Q12,W10:W12,AC10:AC12,AI10:AI12,AO10:AO12)</f>
        <v>159</v>
      </c>
      <c r="AY10" s="106">
        <f>AW10/AX10</f>
        <v>0.937106918238994</v>
      </c>
      <c r="AZ10" s="107"/>
      <c r="BA10" s="60">
        <v>4</v>
      </c>
    </row>
    <row r="11" spans="1:54" ht="20.250000" customHeight="1">
      <c r="A11" s="267" t="s">
        <v>20</v>
      </c>
      <c r="B11" s="268"/>
      <c r="C11" s="268"/>
      <c r="D11" s="268"/>
      <c r="E11" s="268"/>
      <c r="F11" s="269"/>
      <c r="G11" s="118"/>
      <c r="H11" s="119"/>
      <c r="I11" s="119"/>
      <c r="J11" s="119"/>
      <c r="K11" s="119"/>
      <c r="L11" s="120"/>
      <c r="M11" s="32" t="str">
        <f>IF(N11&gt;R11,"○",IF(N11=R11,"△",IF(N11&lt;R11,"●")))</f>
        <v>●</v>
      </c>
      <c r="N11" s="33">
        <v>1</v>
      </c>
      <c r="O11" s="32">
        <v>15</v>
      </c>
      <c r="P11" s="33" t="str">
        <f>IF(O11="","","-")</f>
        <v>-</v>
      </c>
      <c r="Q11" s="34">
        <v>13</v>
      </c>
      <c r="R11" s="34">
        <v>2</v>
      </c>
      <c r="S11" s="32" t="str">
        <f>IF(T11&gt;X11,"○",IF(T11=X11,"△",IF(T11&lt;X11,"●")))</f>
        <v>●</v>
      </c>
      <c r="T11" s="33">
        <v>0</v>
      </c>
      <c r="U11" s="32">
        <v>16</v>
      </c>
      <c r="V11" s="33" t="str">
        <f>IF(U11="","","-")</f>
        <v>-</v>
      </c>
      <c r="W11" s="34">
        <v>17</v>
      </c>
      <c r="X11" s="34">
        <v>2</v>
      </c>
      <c r="Y11" s="32" t="str">
        <f>IF(Z11&gt;AD11,"○",IF(Z11=AD11,"△",IF(Z11&lt;AD11,"●")))</f>
        <v>○</v>
      </c>
      <c r="Z11" s="33">
        <v>2</v>
      </c>
      <c r="AA11" s="32">
        <v>15</v>
      </c>
      <c r="AB11" s="33" t="str">
        <f>IF(AA11="","","-")</f>
        <v>-</v>
      </c>
      <c r="AC11" s="34">
        <v>7</v>
      </c>
      <c r="AD11" s="34">
        <v>0</v>
      </c>
      <c r="AE11" s="32" t="str">
        <f>IF(AF11&gt;AJ11,"○",IF(AF11=AJ11,"△",IF(AF11&lt;AJ11,"●")))</f>
        <v>●</v>
      </c>
      <c r="AF11" s="33">
        <v>1</v>
      </c>
      <c r="AG11" s="32">
        <v>8</v>
      </c>
      <c r="AH11" s="33" t="str">
        <f>IF(AG11="","","-")</f>
        <v>-</v>
      </c>
      <c r="AI11" s="34">
        <v>15</v>
      </c>
      <c r="AJ11" s="34">
        <v>2</v>
      </c>
      <c r="AK11" s="32" t="str">
        <f>IF(AL11&gt;AP11,"○",IF(AL11=AP11,"△",IF(AL11&lt;AP11,"●")))</f>
        <v>●</v>
      </c>
      <c r="AL11" s="33">
        <v>0</v>
      </c>
      <c r="AM11" s="32">
        <v>13</v>
      </c>
      <c r="AN11" s="33" t="str">
        <f>IF(AM11="","","-")</f>
        <v>-</v>
      </c>
      <c r="AO11" s="34">
        <v>15</v>
      </c>
      <c r="AP11" s="34">
        <v>2</v>
      </c>
      <c r="AQ11" s="219"/>
      <c r="AR11" s="128"/>
      <c r="AS11" s="128"/>
      <c r="AT11" s="128"/>
      <c r="AU11" s="108"/>
      <c r="AV11" s="109"/>
      <c r="AW11" s="137"/>
      <c r="AX11" s="137"/>
      <c r="AY11" s="108"/>
      <c r="AZ11" s="109"/>
      <c r="BA11" s="207"/>
    </row>
    <row r="12" spans="1:54" ht="20.250000" customHeight="1">
      <c r="A12" s="85"/>
      <c r="B12" s="86"/>
      <c r="C12" s="86"/>
      <c r="D12" s="86"/>
      <c r="E12" s="86"/>
      <c r="F12" s="87"/>
      <c r="G12" s="121"/>
      <c r="H12" s="122"/>
      <c r="I12" s="122"/>
      <c r="J12" s="122"/>
      <c r="K12" s="122"/>
      <c r="L12" s="123"/>
      <c r="M12" s="36"/>
      <c r="N12" s="37"/>
      <c r="O12" s="36">
        <v>7</v>
      </c>
      <c r="P12" s="37" t="str">
        <f>IF(O12="","","-")</f>
        <v>-</v>
      </c>
      <c r="Q12" s="38">
        <v>15</v>
      </c>
      <c r="R12" s="38"/>
      <c r="S12" s="36"/>
      <c r="T12" s="37"/>
      <c r="U12" s="36"/>
      <c r="V12" s="37" t="str">
        <f>IF(U12="","","-")</f>
        <v/>
      </c>
      <c r="W12" s="38"/>
      <c r="X12" s="38"/>
      <c r="Y12" s="36"/>
      <c r="Z12" s="37"/>
      <c r="AA12" s="36"/>
      <c r="AB12" s="37" t="str">
        <f>IF(AA12="","","-")</f>
        <v/>
      </c>
      <c r="AC12" s="38"/>
      <c r="AD12" s="38"/>
      <c r="AE12" s="36"/>
      <c r="AF12" s="37"/>
      <c r="AG12" s="36">
        <v>13</v>
      </c>
      <c r="AH12" s="37" t="str">
        <f>IF(AG12="","","-")</f>
        <v>-</v>
      </c>
      <c r="AI12" s="38">
        <v>15</v>
      </c>
      <c r="AJ12" s="38"/>
      <c r="AK12" s="36"/>
      <c r="AL12" s="37"/>
      <c r="AM12" s="36"/>
      <c r="AN12" s="37" t="str">
        <f>IF(AM12="","","-")</f>
        <v/>
      </c>
      <c r="AO12" s="38"/>
      <c r="AP12" s="38"/>
      <c r="AQ12" s="220"/>
      <c r="AR12" s="129"/>
      <c r="AS12" s="129"/>
      <c r="AT12" s="129"/>
      <c r="AU12" s="110"/>
      <c r="AV12" s="111"/>
      <c r="AW12" s="138"/>
      <c r="AX12" s="138"/>
      <c r="AY12" s="110"/>
      <c r="AZ12" s="111"/>
      <c r="BA12" s="208"/>
    </row>
    <row r="13" spans="1:54" ht="20.250000" customHeight="1">
      <c r="A13" s="270">
        <v>2</v>
      </c>
      <c r="B13" s="271"/>
      <c r="C13" s="271"/>
      <c r="D13" s="271"/>
      <c r="E13" s="271"/>
      <c r="F13" s="272"/>
      <c r="G13" s="28"/>
      <c r="H13" s="29"/>
      <c r="I13" s="28">
        <f>Q10</f>
        <v>15</v>
      </c>
      <c r="J13" s="29" t="s">
        <v>26</v>
      </c>
      <c r="K13" s="30">
        <f>O10</f>
        <v>11</v>
      </c>
      <c r="L13" s="30"/>
      <c r="M13" s="143"/>
      <c r="N13" s="119"/>
      <c r="O13" s="119"/>
      <c r="P13" s="119"/>
      <c r="Q13" s="119"/>
      <c r="R13" s="120"/>
      <c r="S13" s="28"/>
      <c r="T13" s="29"/>
      <c r="U13" s="28">
        <v>10</v>
      </c>
      <c r="V13" s="29" t="s">
        <v>26</v>
      </c>
      <c r="W13" s="30">
        <v>15</v>
      </c>
      <c r="X13" s="30"/>
      <c r="Y13" s="28"/>
      <c r="Z13" s="29"/>
      <c r="AA13" s="28">
        <v>15</v>
      </c>
      <c r="AB13" s="29" t="s">
        <v>26</v>
      </c>
      <c r="AC13" s="30">
        <v>11</v>
      </c>
      <c r="AD13" s="30"/>
      <c r="AE13" s="28"/>
      <c r="AF13" s="29"/>
      <c r="AG13" s="28">
        <v>15</v>
      </c>
      <c r="AH13" s="29" t="s">
        <v>26</v>
      </c>
      <c r="AI13" s="30">
        <v>7</v>
      </c>
      <c r="AJ13" s="30"/>
      <c r="AK13" s="28"/>
      <c r="AL13" s="29"/>
      <c r="AM13" s="28">
        <v>16</v>
      </c>
      <c r="AN13" s="29" t="s">
        <v>26</v>
      </c>
      <c r="AO13" s="30">
        <v>17</v>
      </c>
      <c r="AP13" s="30"/>
      <c r="AQ13" s="218">
        <f>COUNTIF(G13:AP15,"○")</f>
        <v>3</v>
      </c>
      <c r="AR13" s="127">
        <f>COUNTIF(G13:AP15,"●")</f>
        <v>2</v>
      </c>
      <c r="AS13" s="127">
        <f>H14+T14+Z14+AF14+AL14</f>
        <v>7</v>
      </c>
      <c r="AT13" s="127">
        <f>L14+X14+AD14+AJ14+AP14</f>
        <v>5</v>
      </c>
      <c r="AU13" s="106">
        <f>IF(AT13=0,"----",AS13/AT13)</f>
        <v>1.4</v>
      </c>
      <c r="AV13" s="107"/>
      <c r="AW13" s="136">
        <f>SUM(I13:I15,U13:U15,AA13:AA15,AG13:AG15,AM13:AM15)</f>
        <v>169</v>
      </c>
      <c r="AX13" s="136">
        <f>SUM(K13:K15,W13:W15,AC13:AC15,AI13:AI15,AO13:AO15)</f>
        <v>147</v>
      </c>
      <c r="AY13" s="106">
        <f>AW13/AX13</f>
        <v>1.14965986394558</v>
      </c>
      <c r="AZ13" s="107"/>
      <c r="BA13" s="221">
        <v>3</v>
      </c>
    </row>
    <row r="14" spans="1:54" ht="20.250000" customHeight="1">
      <c r="A14" s="267" t="s">
        <v>36</v>
      </c>
      <c r="B14" s="268"/>
      <c r="C14" s="268"/>
      <c r="D14" s="268"/>
      <c r="E14" s="268"/>
      <c r="F14" s="269"/>
      <c r="G14" s="32" t="str">
        <f>IF(M11="○","●",IF(M11="△","△",IF(M11="●","○",IF(M11="",""))))</f>
        <v>○</v>
      </c>
      <c r="H14" s="33">
        <f>IF(R11="","",R11)</f>
        <v>2</v>
      </c>
      <c r="I14" s="32">
        <f>IF(Q11="","",Q11)</f>
        <v>13</v>
      </c>
      <c r="J14" s="33" t="str">
        <f>IF(I14="","","-")</f>
        <v>-</v>
      </c>
      <c r="K14" s="34">
        <f>IF(O11="","",O11)</f>
        <v>15</v>
      </c>
      <c r="L14" s="34">
        <f>IF(N11="","",N11)</f>
        <v>1</v>
      </c>
      <c r="M14" s="143"/>
      <c r="N14" s="119"/>
      <c r="O14" s="119"/>
      <c r="P14" s="119"/>
      <c r="Q14" s="119"/>
      <c r="R14" s="120"/>
      <c r="S14" s="32" t="str">
        <f>IF(T14&gt;X14,"○",IF(T14=X14,"△",IF(T14&lt;X14,"●")))</f>
        <v>●</v>
      </c>
      <c r="T14" s="33">
        <v>0</v>
      </c>
      <c r="U14" s="32">
        <v>11</v>
      </c>
      <c r="V14" s="33" t="str">
        <f>IF(U14="","","-")</f>
        <v>-</v>
      </c>
      <c r="W14" s="34">
        <v>15</v>
      </c>
      <c r="X14" s="34">
        <v>2</v>
      </c>
      <c r="Y14" s="32" t="str">
        <f>IF(Z14&gt;AD14,"○",IF(Z14=AD14,"△",IF(Z14&lt;AD14,"●")))</f>
        <v>○</v>
      </c>
      <c r="Z14" s="33">
        <v>2</v>
      </c>
      <c r="AA14" s="32">
        <v>15</v>
      </c>
      <c r="AB14" s="33" t="str">
        <f>IF(AA14="","","-")</f>
        <v>-</v>
      </c>
      <c r="AC14" s="34">
        <v>11</v>
      </c>
      <c r="AD14" s="34">
        <v>0</v>
      </c>
      <c r="AE14" s="32" t="str">
        <f>IF(AF14&gt;AJ14,"○",IF(AF14=AJ14,"△",IF(AF14&lt;AJ14,"●")))</f>
        <v>○</v>
      </c>
      <c r="AF14" s="33">
        <v>2</v>
      </c>
      <c r="AG14" s="32">
        <v>15</v>
      </c>
      <c r="AH14" s="33" t="str">
        <f>IF(AG14="","","-")</f>
        <v>-</v>
      </c>
      <c r="AI14" s="34">
        <v>12</v>
      </c>
      <c r="AJ14" s="34">
        <v>0</v>
      </c>
      <c r="AK14" s="32" t="str">
        <f>IF(AL14&gt;AP14,"○",IF(AL14=AP14,"△",IF(AL14&lt;AP14,"●")))</f>
        <v>●</v>
      </c>
      <c r="AL14" s="33">
        <v>1</v>
      </c>
      <c r="AM14" s="32">
        <v>15</v>
      </c>
      <c r="AN14" s="33" t="str">
        <f>IF(AM14="","","-")</f>
        <v>-</v>
      </c>
      <c r="AO14" s="34">
        <v>10</v>
      </c>
      <c r="AP14" s="34">
        <v>2</v>
      </c>
      <c r="AQ14" s="219"/>
      <c r="AR14" s="128"/>
      <c r="AS14" s="128"/>
      <c r="AT14" s="128"/>
      <c r="AU14" s="108"/>
      <c r="AV14" s="109"/>
      <c r="AW14" s="137"/>
      <c r="AX14" s="137"/>
      <c r="AY14" s="108"/>
      <c r="AZ14" s="109"/>
      <c r="BA14" s="207"/>
    </row>
    <row r="15" spans="1:54" ht="20.250000" customHeight="1">
      <c r="A15" s="273"/>
      <c r="B15" s="274"/>
      <c r="C15" s="274"/>
      <c r="D15" s="274"/>
      <c r="E15" s="274"/>
      <c r="F15" s="275"/>
      <c r="G15" s="36"/>
      <c r="H15" s="37"/>
      <c r="I15" s="36">
        <f>IF(Q12="","",Q12)</f>
        <v>15</v>
      </c>
      <c r="J15" s="37" t="str">
        <f>IF(I15="","","-")</f>
        <v>-</v>
      </c>
      <c r="K15" s="38">
        <f>IF(O12="","",O12)</f>
        <v>7</v>
      </c>
      <c r="L15" s="38"/>
      <c r="M15" s="143"/>
      <c r="N15" s="119"/>
      <c r="O15" s="119"/>
      <c r="P15" s="119"/>
      <c r="Q15" s="119"/>
      <c r="R15" s="120"/>
      <c r="S15" s="36"/>
      <c r="T15" s="37"/>
      <c r="U15" s="36"/>
      <c r="V15" s="37" t="str">
        <f>IF(U15="","","-")</f>
        <v/>
      </c>
      <c r="W15" s="38"/>
      <c r="X15" s="38"/>
      <c r="Y15" s="36"/>
      <c r="Z15" s="37"/>
      <c r="AA15" s="36"/>
      <c r="AB15" s="37" t="str">
        <f>IF(AA15="","","-")</f>
        <v/>
      </c>
      <c r="AC15" s="38"/>
      <c r="AD15" s="38"/>
      <c r="AE15" s="36"/>
      <c r="AF15" s="37"/>
      <c r="AG15" s="36"/>
      <c r="AH15" s="37" t="str">
        <f>IF(AG15="","","-")</f>
        <v/>
      </c>
      <c r="AI15" s="38"/>
      <c r="AJ15" s="38"/>
      <c r="AK15" s="36"/>
      <c r="AL15" s="37"/>
      <c r="AM15" s="36">
        <v>14</v>
      </c>
      <c r="AN15" s="37" t="str">
        <f>IF(AM15="","","-")</f>
        <v>-</v>
      </c>
      <c r="AO15" s="38">
        <v>16</v>
      </c>
      <c r="AP15" s="38"/>
      <c r="AQ15" s="220"/>
      <c r="AR15" s="129"/>
      <c r="AS15" s="129"/>
      <c r="AT15" s="129"/>
      <c r="AU15" s="110"/>
      <c r="AV15" s="111"/>
      <c r="AW15" s="138"/>
      <c r="AX15" s="138"/>
      <c r="AY15" s="110"/>
      <c r="AZ15" s="111"/>
      <c r="BA15" s="222"/>
    </row>
    <row r="16" spans="1:54" ht="20.250000" customHeight="1">
      <c r="A16" s="276">
        <v>3</v>
      </c>
      <c r="B16" s="277"/>
      <c r="C16" s="277"/>
      <c r="D16" s="277"/>
      <c r="E16" s="277"/>
      <c r="F16" s="278"/>
      <c r="G16" s="28"/>
      <c r="H16" s="29"/>
      <c r="I16" s="28">
        <f>W10</f>
        <v>15</v>
      </c>
      <c r="J16" s="29" t="s">
        <v>26</v>
      </c>
      <c r="K16" s="30">
        <f>U10</f>
        <v>10</v>
      </c>
      <c r="L16" s="30"/>
      <c r="M16" s="28"/>
      <c r="N16" s="29"/>
      <c r="O16" s="28">
        <v>15</v>
      </c>
      <c r="P16" s="29" t="s">
        <v>26</v>
      </c>
      <c r="Q16" s="30">
        <v>10</v>
      </c>
      <c r="R16" s="30"/>
      <c r="S16" s="147"/>
      <c r="T16" s="116"/>
      <c r="U16" s="116"/>
      <c r="V16" s="116"/>
      <c r="W16" s="116"/>
      <c r="X16" s="117"/>
      <c r="Y16" s="28"/>
      <c r="Z16" s="29"/>
      <c r="AA16" s="28">
        <v>16</v>
      </c>
      <c r="AB16" s="29" t="s">
        <v>26</v>
      </c>
      <c r="AC16" s="30">
        <v>14</v>
      </c>
      <c r="AD16" s="30"/>
      <c r="AE16" s="28"/>
      <c r="AF16" s="29"/>
      <c r="AG16" s="28">
        <v>15</v>
      </c>
      <c r="AH16" s="29" t="s">
        <v>26</v>
      </c>
      <c r="AI16" s="30">
        <v>13</v>
      </c>
      <c r="AJ16" s="30"/>
      <c r="AK16" s="28"/>
      <c r="AL16" s="29"/>
      <c r="AM16" s="28">
        <v>12</v>
      </c>
      <c r="AN16" s="29" t="s">
        <v>26</v>
      </c>
      <c r="AO16" s="30">
        <v>15</v>
      </c>
      <c r="AP16" s="30"/>
      <c r="AQ16" s="218">
        <f>COUNTIF(G16:AP18,"○")</f>
        <v>5</v>
      </c>
      <c r="AR16" s="127">
        <f>COUNTIF(G16:AP18,"●")</f>
        <v>0</v>
      </c>
      <c r="AS16" s="127">
        <f>N17+H17+Z17+AF17+AL17</f>
        <v>10</v>
      </c>
      <c r="AT16" s="127">
        <f>R17+L17+AD17+AJ17+AP17</f>
        <v>1</v>
      </c>
      <c r="AU16" s="106">
        <f>IF(AT16=0,"----",AS16/AT16)</f>
        <v>10</v>
      </c>
      <c r="AV16" s="107"/>
      <c r="AW16" s="136">
        <f>SUM(I16:I18,O16:O18,AA16:AA18,AG16:AG18,AM16:AM18)</f>
        <v>167</v>
      </c>
      <c r="AX16" s="136">
        <f>SUM(K16:K18,Q16:Q18,AC16:AC18,AI16:AI18,AO16:AO18)</f>
        <v>135</v>
      </c>
      <c r="AY16" s="106">
        <f>AW16/AX16</f>
        <v>1.23703703703704</v>
      </c>
      <c r="AZ16" s="107"/>
      <c r="BA16" s="60">
        <v>1</v>
      </c>
    </row>
    <row r="17" spans="1:53" ht="20.250000" customHeight="1">
      <c r="A17" s="267" t="s">
        <v>35</v>
      </c>
      <c r="B17" s="268"/>
      <c r="C17" s="268"/>
      <c r="D17" s="268"/>
      <c r="E17" s="268"/>
      <c r="F17" s="269"/>
      <c r="G17" s="32" t="str">
        <f>IF(S11="○","●",IF(S11="△","△",IF(S11="●","○",IF(S11="",""))))</f>
        <v>○</v>
      </c>
      <c r="H17" s="33">
        <f>IF(X11="","",X11)</f>
        <v>2</v>
      </c>
      <c r="I17" s="32">
        <f>IF(W11="","",W11)</f>
        <v>17</v>
      </c>
      <c r="J17" s="33" t="str">
        <f>IF(I17="","","-")</f>
        <v>-</v>
      </c>
      <c r="K17" s="34">
        <f>IF(U11="","",U11)</f>
        <v>16</v>
      </c>
      <c r="L17" s="34">
        <f>IF(T11="","",T11)</f>
        <v>0</v>
      </c>
      <c r="M17" s="32" t="str">
        <f>IF(S14="○","●",IF(S14="△","△",IF(S14="●","○",IF(S14="",""))))</f>
        <v>○</v>
      </c>
      <c r="N17" s="33">
        <f>IF(X14="",AC14,X14)</f>
        <v>2</v>
      </c>
      <c r="O17" s="32">
        <v>15</v>
      </c>
      <c r="P17" s="33" t="str">
        <f>IF(O17="","","-")</f>
        <v>-</v>
      </c>
      <c r="Q17" s="34">
        <v>11</v>
      </c>
      <c r="R17" s="34">
        <f>IF(T14="","",T14)</f>
        <v>0</v>
      </c>
      <c r="S17" s="143"/>
      <c r="T17" s="119"/>
      <c r="U17" s="119"/>
      <c r="V17" s="119"/>
      <c r="W17" s="119"/>
      <c r="X17" s="120"/>
      <c r="Y17" s="32" t="str">
        <f>IF(Z17&gt;AD17,"○",IF(Z17=AD17,"△",IF(Z17&lt;AD17,"●")))</f>
        <v>○</v>
      </c>
      <c r="Z17" s="33">
        <v>2</v>
      </c>
      <c r="AA17" s="32">
        <v>15</v>
      </c>
      <c r="AB17" s="33" t="str">
        <f>IF(AA17="","","-")</f>
        <v>-</v>
      </c>
      <c r="AC17" s="34">
        <v>12</v>
      </c>
      <c r="AD17" s="34">
        <v>0</v>
      </c>
      <c r="AE17" s="32" t="str">
        <f>IF(AF17&gt;AJ17,"○",IF(AF17=AJ17,"△",IF(AF17&lt;AJ17,"●")))</f>
        <v>○</v>
      </c>
      <c r="AF17" s="33">
        <v>2</v>
      </c>
      <c r="AG17" s="32">
        <v>15</v>
      </c>
      <c r="AH17" s="33" t="str">
        <f>IF(AG17="","","-")</f>
        <v>-</v>
      </c>
      <c r="AI17" s="34">
        <v>8</v>
      </c>
      <c r="AJ17" s="34">
        <v>0</v>
      </c>
      <c r="AK17" s="32" t="str">
        <f>IF(AL17&gt;AP17,"○",IF(AL17=AP17,"△",IF(AL17&lt;AP17,"●")))</f>
        <v>○</v>
      </c>
      <c r="AL17" s="33">
        <v>2</v>
      </c>
      <c r="AM17" s="32">
        <v>15</v>
      </c>
      <c r="AN17" s="33" t="str">
        <f>IF(AM17="","","-")</f>
        <v>-</v>
      </c>
      <c r="AO17" s="34">
        <v>10</v>
      </c>
      <c r="AP17" s="34">
        <v>1</v>
      </c>
      <c r="AQ17" s="219"/>
      <c r="AR17" s="128"/>
      <c r="AS17" s="128"/>
      <c r="AT17" s="128"/>
      <c r="AU17" s="108"/>
      <c r="AV17" s="109"/>
      <c r="AW17" s="137"/>
      <c r="AX17" s="137"/>
      <c r="AY17" s="108"/>
      <c r="AZ17" s="109"/>
      <c r="BA17" s="207"/>
    </row>
    <row r="18" spans="1:53" ht="20.250000" customHeight="1">
      <c r="A18" s="85"/>
      <c r="B18" s="86"/>
      <c r="C18" s="86"/>
      <c r="D18" s="86"/>
      <c r="E18" s="86"/>
      <c r="F18" s="87"/>
      <c r="G18" s="36"/>
      <c r="H18" s="37"/>
      <c r="I18" s="36" t="str">
        <f>IF(W12="","",W12)</f>
        <v/>
      </c>
      <c r="J18" s="37" t="str">
        <f>IF(I18="","","-")</f>
        <v/>
      </c>
      <c r="K18" s="38" t="str">
        <f>IF(U12="","",U12)</f>
        <v/>
      </c>
      <c r="L18" s="38"/>
      <c r="M18" s="36"/>
      <c r="N18" s="37"/>
      <c r="O18" s="36" t="str">
        <f>IF(W15="","",W15)</f>
        <v/>
      </c>
      <c r="P18" s="37" t="str">
        <f>IF(O18="","","-")</f>
        <v/>
      </c>
      <c r="Q18" s="38" t="str">
        <f>IF(U15="","",U15)</f>
        <v/>
      </c>
      <c r="R18" s="38"/>
      <c r="S18" s="150"/>
      <c r="T18" s="122"/>
      <c r="U18" s="122"/>
      <c r="V18" s="122"/>
      <c r="W18" s="122"/>
      <c r="X18" s="123"/>
      <c r="Y18" s="36"/>
      <c r="Z18" s="37"/>
      <c r="AA18" s="36"/>
      <c r="AB18" s="37" t="str">
        <f>IF(AA18="","","-")</f>
        <v/>
      </c>
      <c r="AC18" s="38"/>
      <c r="AD18" s="38"/>
      <c r="AE18" s="36"/>
      <c r="AF18" s="37"/>
      <c r="AG18" s="36"/>
      <c r="AH18" s="37" t="str">
        <f>IF(AG18="","","-")</f>
        <v/>
      </c>
      <c r="AI18" s="38"/>
      <c r="AJ18" s="38"/>
      <c r="AK18" s="36"/>
      <c r="AL18" s="37"/>
      <c r="AM18" s="36">
        <v>17</v>
      </c>
      <c r="AN18" s="37" t="str">
        <f>IF(AM18="","","-")</f>
        <v>-</v>
      </c>
      <c r="AO18" s="38">
        <v>16</v>
      </c>
      <c r="AP18" s="38"/>
      <c r="AQ18" s="220"/>
      <c r="AR18" s="129"/>
      <c r="AS18" s="129"/>
      <c r="AT18" s="129"/>
      <c r="AU18" s="110"/>
      <c r="AV18" s="111"/>
      <c r="AW18" s="138"/>
      <c r="AX18" s="138"/>
      <c r="AY18" s="110"/>
      <c r="AZ18" s="111"/>
      <c r="BA18" s="208"/>
    </row>
    <row r="19" spans="1:53" ht="20.250000" customHeight="1">
      <c r="A19" s="270">
        <v>4</v>
      </c>
      <c r="B19" s="271"/>
      <c r="C19" s="271"/>
      <c r="D19" s="271"/>
      <c r="E19" s="271"/>
      <c r="F19" s="272"/>
      <c r="G19" s="28"/>
      <c r="H19" s="29"/>
      <c r="I19" s="28">
        <f>AC10</f>
        <v>12</v>
      </c>
      <c r="J19" s="29" t="s">
        <v>26</v>
      </c>
      <c r="K19" s="30">
        <f>AA10</f>
        <v>15</v>
      </c>
      <c r="L19" s="30"/>
      <c r="M19" s="28"/>
      <c r="N19" s="29"/>
      <c r="O19" s="28">
        <f>AC13</f>
        <v>11</v>
      </c>
      <c r="P19" s="29" t="s">
        <v>26</v>
      </c>
      <c r="Q19" s="30">
        <f>AA13</f>
        <v>15</v>
      </c>
      <c r="R19" s="30"/>
      <c r="S19" s="28"/>
      <c r="T19" s="29"/>
      <c r="U19" s="28">
        <f>AC16</f>
        <v>14</v>
      </c>
      <c r="V19" s="29" t="s">
        <v>26</v>
      </c>
      <c r="W19" s="30">
        <f>AA16</f>
        <v>16</v>
      </c>
      <c r="X19" s="30"/>
      <c r="Y19" s="147"/>
      <c r="Z19" s="116"/>
      <c r="AA19" s="116"/>
      <c r="AB19" s="116"/>
      <c r="AC19" s="116"/>
      <c r="AD19" s="117"/>
      <c r="AE19" s="28"/>
      <c r="AF19" s="29"/>
      <c r="AG19" s="28">
        <v>15</v>
      </c>
      <c r="AH19" s="29" t="s">
        <v>26</v>
      </c>
      <c r="AI19" s="30">
        <v>11</v>
      </c>
      <c r="AJ19" s="30"/>
      <c r="AK19" s="28"/>
      <c r="AL19" s="29"/>
      <c r="AM19" s="28">
        <v>6</v>
      </c>
      <c r="AN19" s="29" t="s">
        <v>26</v>
      </c>
      <c r="AO19" s="30">
        <v>15</v>
      </c>
      <c r="AP19" s="30"/>
      <c r="AQ19" s="218">
        <f>COUNTIF(G19:AP21,"○")</f>
        <v>1</v>
      </c>
      <c r="AR19" s="127">
        <f>COUNTIF(G19:AP21,"●")</f>
        <v>4</v>
      </c>
      <c r="AS19" s="127">
        <f>N20+T20+H20+AF20+AL20</f>
        <v>2</v>
      </c>
      <c r="AT19" s="127">
        <f>R20+X20+L20+AJ20+AP20</f>
        <v>9</v>
      </c>
      <c r="AU19" s="106">
        <f>IF(AT19=0,"----",AS19/AT19)</f>
        <v>0.222222222222222</v>
      </c>
      <c r="AV19" s="107"/>
      <c r="AW19" s="136">
        <f>SUM(I19:I21,O19:O21,U19:U21,AG19:AG21)</f>
        <v>110</v>
      </c>
      <c r="AX19" s="136">
        <f>SUM(K19:K21,Q19:Q21,W19:W21,AI19:AI21)</f>
        <v>128</v>
      </c>
      <c r="AY19" s="106">
        <f>AW19/AX19</f>
        <v>0.859375</v>
      </c>
      <c r="AZ19" s="107"/>
      <c r="BA19" s="60">
        <v>5</v>
      </c>
    </row>
    <row r="20" spans="1:53" ht="20.250000" customHeight="1">
      <c r="A20" s="267" t="s">
        <v>58</v>
      </c>
      <c r="B20" s="268"/>
      <c r="C20" s="268"/>
      <c r="D20" s="268"/>
      <c r="E20" s="268"/>
      <c r="F20" s="269"/>
      <c r="G20" s="32" t="str">
        <f>IF(Y11="○","●",IF(Y11="△","△",IF(Y11="●","○",IF(Y11="",""))))</f>
        <v>●</v>
      </c>
      <c r="H20" s="33">
        <f>IF(AD11="","",AD11)</f>
        <v>0</v>
      </c>
      <c r="I20" s="32">
        <f>IF(AC11="","",AC11)</f>
        <v>7</v>
      </c>
      <c r="J20" s="33" t="str">
        <f>IF(I20="","","-")</f>
        <v>-</v>
      </c>
      <c r="K20" s="34">
        <f>IF(AA11="","",AA11)</f>
        <v>15</v>
      </c>
      <c r="L20" s="34">
        <f>IF(Z11="","",Z11)</f>
        <v>2</v>
      </c>
      <c r="M20" s="32" t="str">
        <f>IF(Y14="○","●",IF(Y14="△","△",IF(Y14="●","○",IF(Y14="",""))))</f>
        <v>●</v>
      </c>
      <c r="N20" s="33">
        <f>IF(AD14="","",AD14)</f>
        <v>0</v>
      </c>
      <c r="O20" s="32">
        <f>IF(AC14="","",AC14)</f>
        <v>11</v>
      </c>
      <c r="P20" s="33" t="str">
        <f>IF(O20="","","-")</f>
        <v>-</v>
      </c>
      <c r="Q20" s="34">
        <f>IF(AA14="","",AA14)</f>
        <v>15</v>
      </c>
      <c r="R20" s="34">
        <f>IF(Z14="","",Z14)</f>
        <v>2</v>
      </c>
      <c r="S20" s="32" t="str">
        <f>IF(Y17="○","●",IF(Y17="△","△",IF(Y17="●","○",IF(Y17="",""))))</f>
        <v>●</v>
      </c>
      <c r="T20" s="33">
        <f>IF(AD17="","",AD17)</f>
        <v>0</v>
      </c>
      <c r="U20" s="32">
        <f>IF(AC17="","",AC17)</f>
        <v>12</v>
      </c>
      <c r="V20" s="33" t="str">
        <f>IF(U20="","","-")</f>
        <v>-</v>
      </c>
      <c r="W20" s="34">
        <f>IF(AA17="","",AA17)</f>
        <v>15</v>
      </c>
      <c r="X20" s="34">
        <f>IF(Z17="","",Z17)</f>
        <v>2</v>
      </c>
      <c r="Y20" s="143"/>
      <c r="Z20" s="119"/>
      <c r="AA20" s="119"/>
      <c r="AB20" s="119"/>
      <c r="AC20" s="119"/>
      <c r="AD20" s="120"/>
      <c r="AE20" s="32" t="str">
        <f>IF(AF20&gt;AJ20,"○",IF(AF20=AJ20,"△",IF(AF20&lt;AJ20,"●")))</f>
        <v>○</v>
      </c>
      <c r="AF20" s="33">
        <v>2</v>
      </c>
      <c r="AG20" s="32">
        <v>13</v>
      </c>
      <c r="AH20" s="33" t="str">
        <f>IF(AG20="","","-")</f>
        <v>-</v>
      </c>
      <c r="AI20" s="34">
        <v>15</v>
      </c>
      <c r="AJ20" s="34">
        <v>1</v>
      </c>
      <c r="AK20" s="32" t="str">
        <f>IF(AL20&gt;AP20,"○",IF(AL20=AP20,"△",IF(AL20&lt;AP20,"●")))</f>
        <v>●</v>
      </c>
      <c r="AL20" s="33">
        <v>0</v>
      </c>
      <c r="AM20" s="32">
        <v>13</v>
      </c>
      <c r="AN20" s="33" t="str">
        <f>IF(AM20="","","-")</f>
        <v>-</v>
      </c>
      <c r="AO20" s="34">
        <v>15</v>
      </c>
      <c r="AP20" s="34">
        <v>2</v>
      </c>
      <c r="AQ20" s="219"/>
      <c r="AR20" s="128"/>
      <c r="AS20" s="128"/>
      <c r="AT20" s="128"/>
      <c r="AU20" s="108"/>
      <c r="AV20" s="109"/>
      <c r="AW20" s="137"/>
      <c r="AX20" s="137"/>
      <c r="AY20" s="108"/>
      <c r="AZ20" s="109"/>
      <c r="BA20" s="207"/>
    </row>
    <row r="21" spans="1:53" ht="20.250000" customHeight="1">
      <c r="A21" s="273"/>
      <c r="B21" s="274"/>
      <c r="C21" s="274"/>
      <c r="D21" s="274"/>
      <c r="E21" s="274"/>
      <c r="F21" s="275"/>
      <c r="G21" s="36"/>
      <c r="H21" s="37"/>
      <c r="I21" s="36" t="str">
        <f>IF(AC12="","",AC12)</f>
        <v/>
      </c>
      <c r="J21" s="37" t="str">
        <f>IF(I21="","","-")</f>
        <v/>
      </c>
      <c r="K21" s="38" t="str">
        <f>IF(AA12="","",AA12)</f>
        <v/>
      </c>
      <c r="L21" s="38"/>
      <c r="M21" s="36"/>
      <c r="N21" s="37"/>
      <c r="O21" s="36" t="str">
        <f>IF(AC15="","",AC15)</f>
        <v/>
      </c>
      <c r="P21" s="37" t="str">
        <f>IF(O21="","","-")</f>
        <v/>
      </c>
      <c r="Q21" s="38" t="str">
        <f>IF(AA15="","",AA15)</f>
        <v/>
      </c>
      <c r="R21" s="38"/>
      <c r="S21" s="36"/>
      <c r="T21" s="37"/>
      <c r="U21" s="36" t="str">
        <f>IF(AC18="","",AC18)</f>
        <v/>
      </c>
      <c r="V21" s="37" t="str">
        <f>IF(U21="","","-")</f>
        <v/>
      </c>
      <c r="W21" s="38" t="str">
        <f>IF(AA18="","",AA18)</f>
        <v/>
      </c>
      <c r="X21" s="38"/>
      <c r="Y21" s="150"/>
      <c r="Z21" s="122"/>
      <c r="AA21" s="122"/>
      <c r="AB21" s="122"/>
      <c r="AC21" s="122"/>
      <c r="AD21" s="123"/>
      <c r="AE21" s="36"/>
      <c r="AF21" s="37"/>
      <c r="AG21" s="36">
        <v>15</v>
      </c>
      <c r="AH21" s="37" t="str">
        <f>IF(AG21="","","-")</f>
        <v>-</v>
      </c>
      <c r="AI21" s="38">
        <v>11</v>
      </c>
      <c r="AJ21" s="38"/>
      <c r="AK21" s="36"/>
      <c r="AL21" s="37"/>
      <c r="AM21" s="36"/>
      <c r="AN21" s="37" t="str">
        <f>IF(AM21="","","-")</f>
        <v/>
      </c>
      <c r="AO21" s="38"/>
      <c r="AP21" s="38"/>
      <c r="AQ21" s="220"/>
      <c r="AR21" s="129"/>
      <c r="AS21" s="129"/>
      <c r="AT21" s="129"/>
      <c r="AU21" s="110"/>
      <c r="AV21" s="111"/>
      <c r="AW21" s="138"/>
      <c r="AX21" s="138"/>
      <c r="AY21" s="110"/>
      <c r="AZ21" s="111"/>
      <c r="BA21" s="208"/>
    </row>
    <row r="22" spans="1:53" ht="20.250000" customHeight="1">
      <c r="A22" s="276">
        <v>5</v>
      </c>
      <c r="B22" s="277"/>
      <c r="C22" s="277"/>
      <c r="D22" s="277"/>
      <c r="E22" s="277"/>
      <c r="F22" s="278"/>
      <c r="G22" s="28"/>
      <c r="H22" s="29"/>
      <c r="I22" s="28">
        <f>AI10</f>
        <v>5</v>
      </c>
      <c r="J22" s="29" t="s">
        <v>26</v>
      </c>
      <c r="K22" s="30">
        <f>AG10</f>
        <v>15</v>
      </c>
      <c r="L22" s="30"/>
      <c r="M22" s="28"/>
      <c r="N22" s="29"/>
      <c r="O22" s="28">
        <f>AI13</f>
        <v>7</v>
      </c>
      <c r="P22" s="29" t="s">
        <v>26</v>
      </c>
      <c r="Q22" s="30">
        <f>AG13</f>
        <v>15</v>
      </c>
      <c r="R22" s="30"/>
      <c r="S22" s="28"/>
      <c r="T22" s="29"/>
      <c r="U22" s="28">
        <f>AI16</f>
        <v>13</v>
      </c>
      <c r="V22" s="29" t="s">
        <v>26</v>
      </c>
      <c r="W22" s="30">
        <f>AG16</f>
        <v>15</v>
      </c>
      <c r="X22" s="30"/>
      <c r="Y22" s="28"/>
      <c r="Z22" s="29"/>
      <c r="AA22" s="28">
        <f>AI19</f>
        <v>11</v>
      </c>
      <c r="AB22" s="29" t="s">
        <v>26</v>
      </c>
      <c r="AC22" s="30">
        <f>AG19</f>
        <v>15</v>
      </c>
      <c r="AD22" s="30"/>
      <c r="AE22" s="143"/>
      <c r="AF22" s="119"/>
      <c r="AG22" s="119"/>
      <c r="AH22" s="119"/>
      <c r="AI22" s="119"/>
      <c r="AJ22" s="120"/>
      <c r="AK22" s="28"/>
      <c r="AL22" s="29"/>
      <c r="AM22" s="28">
        <v>8</v>
      </c>
      <c r="AN22" s="29" t="s">
        <v>26</v>
      </c>
      <c r="AO22" s="30">
        <v>15</v>
      </c>
      <c r="AP22" s="30"/>
      <c r="AQ22" s="218">
        <f>COUNTIF(G22:AP24,"○")</f>
        <v>1</v>
      </c>
      <c r="AR22" s="127">
        <f>COUNTIF(G22:AP24,"●")</f>
        <v>4</v>
      </c>
      <c r="AS22" s="127">
        <f>N23+T23+Z23+H23+AL23</f>
        <v>4</v>
      </c>
      <c r="AT22" s="127">
        <f>R23+X23+AD23+L23+AP23</f>
        <v>9</v>
      </c>
      <c r="AU22" s="106">
        <f>IF(AT22=0,"----",AS22/AT22)</f>
        <v>0.444444444444444</v>
      </c>
      <c r="AV22" s="107"/>
      <c r="AW22" s="136">
        <f>SUM(I22:I24,O22:O24,U22:U24,AA22:AA24,AM22:AM24)</f>
        <v>142</v>
      </c>
      <c r="AX22" s="136">
        <f>SUM(K22:K24,Q22:Q24,W22:W24,AC22:AC24,AO22:AO24)</f>
        <v>180</v>
      </c>
      <c r="AY22" s="106">
        <f>AW22/AX22</f>
        <v>0.788888888888889</v>
      </c>
      <c r="AZ22" s="107"/>
      <c r="BA22" s="221">
        <v>6</v>
      </c>
    </row>
    <row r="23" spans="1:53" ht="20.250000" customHeight="1">
      <c r="A23" s="267" t="s">
        <v>21</v>
      </c>
      <c r="B23" s="268"/>
      <c r="C23" s="268"/>
      <c r="D23" s="268"/>
      <c r="E23" s="268"/>
      <c r="F23" s="269"/>
      <c r="G23" s="32" t="str">
        <f>IF(AE11="○","●",IF(AE11="△","△",IF(AE11="●","○",IF(AE11="",""))))</f>
        <v>○</v>
      </c>
      <c r="H23" s="33">
        <f>IF(AJ11="","",AJ11)</f>
        <v>2</v>
      </c>
      <c r="I23" s="32">
        <f>IF(AI11="","",AI11)</f>
        <v>15</v>
      </c>
      <c r="J23" s="33" t="str">
        <f>IF(I23="","","-")</f>
        <v>-</v>
      </c>
      <c r="K23" s="34">
        <f>IF(AG11="","",AG11)</f>
        <v>8</v>
      </c>
      <c r="L23" s="34">
        <f>IF(AF11="","",AF11)</f>
        <v>1</v>
      </c>
      <c r="M23" s="32" t="s">
        <v>69</v>
      </c>
      <c r="N23" s="33">
        <v>0</v>
      </c>
      <c r="O23" s="32">
        <f>IF(AI14="","",AI14)</f>
        <v>12</v>
      </c>
      <c r="P23" s="33" t="str">
        <f>IF(O23="","","-")</f>
        <v>-</v>
      </c>
      <c r="Q23" s="34">
        <f>IF(AG14="","",AG14)</f>
        <v>15</v>
      </c>
      <c r="R23" s="34">
        <v>2</v>
      </c>
      <c r="S23" s="32" t="str">
        <f>IF(AE17="○","●",IF(AE17="△","△",IF(AE17="●","○",IF(AE17="",""))))</f>
        <v>●</v>
      </c>
      <c r="T23" s="33">
        <f>IF(AJ17="","",AJ17)</f>
        <v>0</v>
      </c>
      <c r="U23" s="32">
        <f>IF(AI17="","",AI17)</f>
        <v>8</v>
      </c>
      <c r="V23" s="33" t="str">
        <f>IF(U23="","","-")</f>
        <v>-</v>
      </c>
      <c r="W23" s="34">
        <f>IF(AG17="","",AG17)</f>
        <v>15</v>
      </c>
      <c r="X23" s="34">
        <f>IF(AF17="","",AF17)</f>
        <v>2</v>
      </c>
      <c r="Y23" s="32" t="str">
        <f>IF(AE20="○","●",IF(AE20="△","△",IF(AE20="●","○",IF(AE20="",""))))</f>
        <v>●</v>
      </c>
      <c r="Z23" s="33">
        <f>IF(AJ20="","",AJ20)</f>
        <v>1</v>
      </c>
      <c r="AA23" s="32">
        <f>IF(AI20="","",AI20)</f>
        <v>15</v>
      </c>
      <c r="AB23" s="33" t="str">
        <f>IF(AA23="","","-")</f>
        <v>-</v>
      </c>
      <c r="AC23" s="34">
        <f>IF(AG20="","",AG20)</f>
        <v>13</v>
      </c>
      <c r="AD23" s="34">
        <f>IF(AF20="","",AF20)</f>
        <v>2</v>
      </c>
      <c r="AE23" s="143"/>
      <c r="AF23" s="119"/>
      <c r="AG23" s="119"/>
      <c r="AH23" s="119"/>
      <c r="AI23" s="119"/>
      <c r="AJ23" s="120"/>
      <c r="AK23" s="32" t="str">
        <f>IF(AL23&gt;AP23,"○",IF(AL23=AP23,"△",IF(AL23&lt;AP23,"●")))</f>
        <v>●</v>
      </c>
      <c r="AL23" s="33">
        <v>1</v>
      </c>
      <c r="AM23" s="32">
        <v>15</v>
      </c>
      <c r="AN23" s="33" t="str">
        <f>IF(AM23="","","-")</f>
        <v>-</v>
      </c>
      <c r="AO23" s="34">
        <v>11</v>
      </c>
      <c r="AP23" s="34">
        <v>2</v>
      </c>
      <c r="AQ23" s="219"/>
      <c r="AR23" s="128"/>
      <c r="AS23" s="128"/>
      <c r="AT23" s="128"/>
      <c r="AU23" s="108"/>
      <c r="AV23" s="109"/>
      <c r="AW23" s="137"/>
      <c r="AX23" s="137"/>
      <c r="AY23" s="108"/>
      <c r="AZ23" s="109"/>
      <c r="BA23" s="207"/>
    </row>
    <row r="24" spans="1:53" ht="20.250000" customHeight="1">
      <c r="A24" s="273"/>
      <c r="B24" s="274"/>
      <c r="C24" s="274"/>
      <c r="D24" s="274"/>
      <c r="E24" s="274"/>
      <c r="F24" s="275"/>
      <c r="G24" s="36"/>
      <c r="H24" s="37"/>
      <c r="I24" s="36">
        <f>IF(AI12="","",AI12)</f>
        <v>15</v>
      </c>
      <c r="J24" s="37" t="str">
        <f>IF(I24="","","-")</f>
        <v>-</v>
      </c>
      <c r="K24" s="38">
        <f>IF(AG12="","",AG12)</f>
        <v>13</v>
      </c>
      <c r="L24" s="38"/>
      <c r="M24" s="36"/>
      <c r="N24" s="37"/>
      <c r="O24" s="36" t="str">
        <f>IF(AI15="","",AI15)</f>
        <v/>
      </c>
      <c r="P24" s="37" t="str">
        <f>IF(O24="","","-")</f>
        <v/>
      </c>
      <c r="Q24" s="38" t="str">
        <f>IF(AG15="","",AG15)</f>
        <v/>
      </c>
      <c r="R24" s="38"/>
      <c r="S24" s="36"/>
      <c r="T24" s="37"/>
      <c r="U24" s="36" t="str">
        <f>IF(AI18="","",AI18)</f>
        <v/>
      </c>
      <c r="V24" s="37" t="str">
        <f>IF(U24="","","-")</f>
        <v/>
      </c>
      <c r="W24" s="38" t="str">
        <f>IF(AG18="","",AG18)</f>
        <v/>
      </c>
      <c r="X24" s="38"/>
      <c r="Y24" s="36"/>
      <c r="Z24" s="37"/>
      <c r="AA24" s="36">
        <f>IF(AI21="","",AI21)</f>
        <v>11</v>
      </c>
      <c r="AB24" s="37" t="str">
        <f>IF(AA24="","","-")</f>
        <v>-</v>
      </c>
      <c r="AC24" s="38">
        <f>IF(AG21="","",AG21)</f>
        <v>15</v>
      </c>
      <c r="AD24" s="38"/>
      <c r="AE24" s="150"/>
      <c r="AF24" s="122"/>
      <c r="AG24" s="122"/>
      <c r="AH24" s="122"/>
      <c r="AI24" s="122"/>
      <c r="AJ24" s="123"/>
      <c r="AK24" s="36"/>
      <c r="AL24" s="37"/>
      <c r="AM24" s="36">
        <v>7</v>
      </c>
      <c r="AN24" s="37" t="str">
        <f>IF(AM24="","","-")</f>
        <v>-</v>
      </c>
      <c r="AO24" s="38">
        <v>15</v>
      </c>
      <c r="AP24" s="38"/>
      <c r="AQ24" s="220"/>
      <c r="AR24" s="129"/>
      <c r="AS24" s="129"/>
      <c r="AT24" s="129"/>
      <c r="AU24" s="110"/>
      <c r="AV24" s="111"/>
      <c r="AW24" s="138"/>
      <c r="AX24" s="138"/>
      <c r="AY24" s="110"/>
      <c r="AZ24" s="111"/>
      <c r="BA24" s="208"/>
    </row>
    <row r="25" spans="1:53" ht="20.250000" customHeight="1">
      <c r="A25" s="276">
        <v>6</v>
      </c>
      <c r="B25" s="277"/>
      <c r="C25" s="277"/>
      <c r="D25" s="277"/>
      <c r="E25" s="277"/>
      <c r="F25" s="278"/>
      <c r="G25" s="28"/>
      <c r="H25" s="29"/>
      <c r="I25" s="28">
        <f>AO10</f>
        <v>15</v>
      </c>
      <c r="J25" s="29" t="s">
        <v>26</v>
      </c>
      <c r="K25" s="30">
        <f>AM10</f>
        <v>11</v>
      </c>
      <c r="L25" s="30"/>
      <c r="M25" s="28"/>
      <c r="N25" s="29"/>
      <c r="O25" s="28">
        <f>AO13</f>
        <v>17</v>
      </c>
      <c r="P25" s="29" t="s">
        <v>26</v>
      </c>
      <c r="Q25" s="30">
        <f>AM13</f>
        <v>16</v>
      </c>
      <c r="R25" s="30"/>
      <c r="S25" s="28"/>
      <c r="T25" s="29"/>
      <c r="U25" s="28">
        <f>AO16</f>
        <v>15</v>
      </c>
      <c r="V25" s="29" t="s">
        <v>26</v>
      </c>
      <c r="W25" s="30">
        <f>AM16</f>
        <v>12</v>
      </c>
      <c r="X25" s="30"/>
      <c r="Y25" s="28"/>
      <c r="Z25" s="29"/>
      <c r="AA25" s="28">
        <f>AO19</f>
        <v>15</v>
      </c>
      <c r="AB25" s="29" t="s">
        <v>26</v>
      </c>
      <c r="AC25" s="30">
        <f>AM19</f>
        <v>6</v>
      </c>
      <c r="AD25" s="30"/>
      <c r="AE25" s="28"/>
      <c r="AF25" s="29"/>
      <c r="AG25" s="28">
        <v>15</v>
      </c>
      <c r="AH25" s="29" t="s">
        <v>30</v>
      </c>
      <c r="AI25" s="30">
        <v>8</v>
      </c>
      <c r="AJ25" s="30"/>
      <c r="AK25" s="143"/>
      <c r="AL25" s="119"/>
      <c r="AM25" s="119"/>
      <c r="AN25" s="119"/>
      <c r="AO25" s="119"/>
      <c r="AP25" s="119"/>
      <c r="AQ25" s="218">
        <v>4</v>
      </c>
      <c r="AR25" s="127">
        <f>COUNTIF(G25:AP27,"●")</f>
        <v>1</v>
      </c>
      <c r="AS25" s="127">
        <f>N26+T26+Z26+AF26+H26</f>
        <v>9</v>
      </c>
      <c r="AT25" s="127">
        <f>R26+X26+AD26+AJ26+L26</f>
        <v>4</v>
      </c>
      <c r="AU25" s="106">
        <f>IF(AT25=0,"----",AS25/AT25)</f>
        <v>2.25</v>
      </c>
      <c r="AV25" s="107"/>
      <c r="AW25" s="136">
        <f>SUM(I25:I27,O25:O27,U25:U27,AA25:AA27,AG25:AG27)</f>
        <v>185</v>
      </c>
      <c r="AX25" s="136">
        <f>SUM(K25:K27,Q25:Q27,W25:W27,AC25:AC27,AI25:AI27)</f>
        <v>162</v>
      </c>
      <c r="AY25" s="106">
        <f>AW25/AX25</f>
        <v>1.14197530864198</v>
      </c>
      <c r="AZ25" s="107"/>
      <c r="BA25" s="221">
        <v>2</v>
      </c>
    </row>
    <row r="26" spans="1:53" ht="20.250000" customHeight="1">
      <c r="A26" s="267" t="s">
        <v>29</v>
      </c>
      <c r="B26" s="268"/>
      <c r="C26" s="268"/>
      <c r="D26" s="268"/>
      <c r="E26" s="268"/>
      <c r="F26" s="269"/>
      <c r="G26" s="32" t="str">
        <f>IF(H26&gt;L26,"○",IF(H26=L26,"△",IF(H26&lt;L26,"●")))</f>
        <v>○</v>
      </c>
      <c r="H26" s="33">
        <f>IF(AP11="","",AP11)</f>
        <v>2</v>
      </c>
      <c r="I26" s="32">
        <f>IF(AO11="","",AO11)</f>
        <v>15</v>
      </c>
      <c r="J26" s="33" t="str">
        <f>IF(I26="","","-")</f>
        <v>-</v>
      </c>
      <c r="K26" s="34">
        <f>IF(AM11="","",AM11)</f>
        <v>13</v>
      </c>
      <c r="L26" s="34">
        <f>IF(AL11="","",AL11)</f>
        <v>0</v>
      </c>
      <c r="M26" s="32" t="str">
        <f>IF(AK14="○","●",IF(AK14="△","△",IF(AK14="●","○",IF(AK14="",""))))</f>
        <v>○</v>
      </c>
      <c r="N26" s="33">
        <v>2</v>
      </c>
      <c r="O26" s="32">
        <f>IF(AO14="","",AO14)</f>
        <v>10</v>
      </c>
      <c r="P26" s="33" t="str">
        <f>IF(O26="","","-")</f>
        <v>-</v>
      </c>
      <c r="Q26" s="34">
        <f>IF(AM14="","",AM14)</f>
        <v>15</v>
      </c>
      <c r="R26" s="34">
        <f>IF(AL14="","",AL14)</f>
        <v>1</v>
      </c>
      <c r="S26" s="32" t="s">
        <v>71</v>
      </c>
      <c r="T26" s="33">
        <f>IF(AP17="","",AP17)</f>
        <v>1</v>
      </c>
      <c r="U26" s="32">
        <f>IF(AO17="","",AO17)</f>
        <v>10</v>
      </c>
      <c r="V26" s="33" t="str">
        <f>IF(U26="","","-")</f>
        <v>-</v>
      </c>
      <c r="W26" s="34">
        <f>IF(AM17="","",AM17)</f>
        <v>15</v>
      </c>
      <c r="X26" s="34">
        <f>IF(AL17="","",AL17)</f>
        <v>2</v>
      </c>
      <c r="Y26" s="32" t="s">
        <v>70</v>
      </c>
      <c r="Z26" s="33">
        <f>IF(AP20="","",AP20)</f>
        <v>2</v>
      </c>
      <c r="AA26" s="32">
        <f>IF(AO20="","",AO20)</f>
        <v>15</v>
      </c>
      <c r="AB26" s="33" t="str">
        <f>IF(AA26="","","-")</f>
        <v>-</v>
      </c>
      <c r="AC26" s="34">
        <f>IF(AM20="","",AM20)</f>
        <v>13</v>
      </c>
      <c r="AD26" s="34">
        <f>IF(AL20="","",AL20)</f>
        <v>0</v>
      </c>
      <c r="AE26" s="32" t="str">
        <f>IF(AK23="○","●",IF(AK23="△","△",IF(AK23="●","○",IF(AK23="",""))))</f>
        <v>○</v>
      </c>
      <c r="AF26" s="33">
        <v>2</v>
      </c>
      <c r="AG26" s="32">
        <v>11</v>
      </c>
      <c r="AH26" s="33" t="str">
        <f>IF(AG26="","","-")</f>
        <v>-</v>
      </c>
      <c r="AI26" s="34">
        <v>15</v>
      </c>
      <c r="AJ26" s="34">
        <v>1</v>
      </c>
      <c r="AK26" s="143"/>
      <c r="AL26" s="119"/>
      <c r="AM26" s="119"/>
      <c r="AN26" s="119"/>
      <c r="AO26" s="119"/>
      <c r="AP26" s="119"/>
      <c r="AQ26" s="219"/>
      <c r="AR26" s="128"/>
      <c r="AS26" s="128"/>
      <c r="AT26" s="128"/>
      <c r="AU26" s="108"/>
      <c r="AV26" s="109"/>
      <c r="AW26" s="137"/>
      <c r="AX26" s="137"/>
      <c r="AY26" s="108"/>
      <c r="AZ26" s="109"/>
      <c r="BA26" s="207"/>
    </row>
    <row r="27" spans="1:53" ht="20.250000" customHeight="1">
      <c r="A27" s="273"/>
      <c r="B27" s="274"/>
      <c r="C27" s="274"/>
      <c r="D27" s="274"/>
      <c r="E27" s="274"/>
      <c r="F27" s="275"/>
      <c r="G27" s="36"/>
      <c r="H27" s="37"/>
      <c r="I27" s="36" t="str">
        <f>IF(AO12="","",AO12)</f>
        <v/>
      </c>
      <c r="J27" s="37" t="str">
        <f>IF(I27="","","-")</f>
        <v/>
      </c>
      <c r="K27" s="38" t="str">
        <f>IF(AM12="","",AM12)</f>
        <v/>
      </c>
      <c r="L27" s="38"/>
      <c r="M27" s="36"/>
      <c r="N27" s="37"/>
      <c r="O27" s="36">
        <f>IF(AO15="","",AO15)</f>
        <v>16</v>
      </c>
      <c r="P27" s="37" t="str">
        <f>IF(O27="","","-")</f>
        <v>-</v>
      </c>
      <c r="Q27" s="38">
        <f>IF(AM15="","",AM15)</f>
        <v>14</v>
      </c>
      <c r="R27" s="38"/>
      <c r="S27" s="36"/>
      <c r="T27" s="37"/>
      <c r="U27" s="36">
        <f>IF(AO18="","",AO18)</f>
        <v>16</v>
      </c>
      <c r="V27" s="37" t="str">
        <f>IF(U27="","","-")</f>
        <v>-</v>
      </c>
      <c r="W27" s="38">
        <f>IF(AM18="","",AM18)</f>
        <v>17</v>
      </c>
      <c r="X27" s="38"/>
      <c r="Y27" s="36"/>
      <c r="Z27" s="37"/>
      <c r="AA27" s="36" t="str">
        <f>IF(AO21="","",AO21)</f>
        <v/>
      </c>
      <c r="AB27" s="37" t="str">
        <f>IF(AA27="","","-")</f>
        <v/>
      </c>
      <c r="AC27" s="38" t="str">
        <f>IF(AM21="","",AM21)</f>
        <v/>
      </c>
      <c r="AD27" s="38"/>
      <c r="AE27" s="36"/>
      <c r="AF27" s="37"/>
      <c r="AG27" s="36">
        <v>15</v>
      </c>
      <c r="AH27" s="37" t="str">
        <f>IF(AG27="","","-")</f>
        <v>-</v>
      </c>
      <c r="AI27" s="38">
        <v>7</v>
      </c>
      <c r="AJ27" s="38"/>
      <c r="AK27" s="150"/>
      <c r="AL27" s="122"/>
      <c r="AM27" s="122"/>
      <c r="AN27" s="122"/>
      <c r="AO27" s="122"/>
      <c r="AP27" s="122"/>
      <c r="AQ27" s="220"/>
      <c r="AR27" s="129"/>
      <c r="AS27" s="129"/>
      <c r="AT27" s="129"/>
      <c r="AU27" s="110"/>
      <c r="AV27" s="111"/>
      <c r="AW27" s="138"/>
      <c r="AX27" s="138"/>
      <c r="AY27" s="110"/>
      <c r="AZ27" s="111"/>
      <c r="BA27" s="208"/>
    </row>
    <row r="28" spans="1:53" s="40" customFormat="1" ht="17.250000" customHeight="1">
      <c r="C28" s="146" t="s">
        <v>63</v>
      </c>
      <c r="D28" s="146"/>
      <c r="E28" s="145" t="str">
        <f>IF(BA10=1,A11,IF(BA13=1,A14,IF(BA16=1,A17,IF(BA19=1,A20,IF(BA22=1,A23,IF(BA25=1,A26))))))</f>
        <v>JUST　DO　IT．</v>
      </c>
      <c r="F28" s="145"/>
      <c r="G28" s="145"/>
      <c r="H28" s="145"/>
      <c r="I28" s="145"/>
      <c r="J28" s="145"/>
      <c r="K28" s="146" t="s">
        <v>64</v>
      </c>
      <c r="L28" s="146"/>
      <c r="M28" s="145" t="str">
        <f>IF(BA10=2,A11,IF(BA13=2,A14,IF(BA16=2,A17,IF(BA19=2,A20,IF(BA22=2,A23,IF(BA25=2,A26))))))</f>
        <v>ａｍｕｌｅｔｓ</v>
      </c>
      <c r="N28" s="145"/>
      <c r="O28" s="145"/>
      <c r="P28" s="145"/>
      <c r="Q28" s="145"/>
      <c r="R28" s="145"/>
      <c r="S28" s="146" t="s">
        <v>65</v>
      </c>
      <c r="T28" s="146"/>
      <c r="U28" s="145" t="str">
        <f>IF(BA10=3,A11,IF(BA13=3,A14,IF(BA16=3,A17,IF(BA19=3,A20,IF(BA22=3,A23,IF(BA25=3,A26))))))</f>
        <v>市のみやーず</v>
      </c>
      <c r="V28" s="145"/>
      <c r="W28" s="145"/>
      <c r="X28" s="145"/>
      <c r="Y28" s="145"/>
      <c r="Z28" s="145"/>
      <c r="AA28" s="146" t="s">
        <v>66</v>
      </c>
      <c r="AB28" s="146"/>
      <c r="AC28" s="145" t="str">
        <f>IF(BA10=4,A11,IF(BA13=4,A14,IF(BA16=4,A17,IF(BA19=4,A20,IF(BA22=4,A23,IF(BA25=4,A26))))))</f>
        <v>アンビシャス</v>
      </c>
      <c r="AD28" s="145"/>
      <c r="AE28" s="145"/>
      <c r="AF28" s="145"/>
      <c r="AG28" s="145"/>
      <c r="AH28" s="145"/>
      <c r="AI28" s="146" t="s">
        <v>67</v>
      </c>
      <c r="AJ28" s="146"/>
      <c r="AK28" s="145" t="str">
        <f>IF(BA10=5,A11,IF(BA13=5,A14,IF(BA16=5,A17,IF(BA19=5,A20,IF(BA22=5,A23,IF(BA25=5,A26))))))</f>
        <v>ZEAL</v>
      </c>
      <c r="AL28" s="145"/>
      <c r="AM28" s="145"/>
      <c r="AN28" s="145"/>
      <c r="AO28" s="145"/>
      <c r="AP28" s="145"/>
      <c r="AQ28" s="146" t="s">
        <v>68</v>
      </c>
      <c r="AR28" s="146"/>
      <c r="AS28" s="145" t="str">
        <f>IF(BA10=6,A11,IF(BA13=6,A14,IF(BA16=6,A17,IF(BA19=6,A20,IF(BA22=6,A23,IF(BA25=6,A26))))))</f>
        <v>ドロップス</v>
      </c>
      <c r="AT28" s="145"/>
      <c r="AU28" s="145"/>
      <c r="AV28" s="145"/>
      <c r="AW28" s="145"/>
      <c r="AX28" s="145"/>
    </row>
    <row r="29" spans="1:53" s="40" customFormat="1" ht="13.300000">
      <c r="C29" s="51"/>
      <c r="D29" s="51"/>
      <c r="E29" s="52"/>
      <c r="F29" s="52"/>
      <c r="G29" s="52"/>
      <c r="H29" s="52"/>
      <c r="I29" s="52"/>
      <c r="J29" s="52"/>
      <c r="K29" s="51"/>
      <c r="L29" s="51"/>
      <c r="M29" s="52"/>
      <c r="N29" s="52"/>
      <c r="O29" s="52"/>
      <c r="P29" s="52"/>
      <c r="Q29" s="52"/>
      <c r="R29" s="52"/>
      <c r="S29" s="51"/>
      <c r="T29" s="51"/>
      <c r="U29" s="52"/>
      <c r="V29" s="52"/>
      <c r="W29" s="52"/>
      <c r="X29" s="52"/>
      <c r="Y29" s="52"/>
      <c r="Z29" s="52"/>
      <c r="AA29" s="51"/>
      <c r="AB29" s="51"/>
      <c r="AC29" s="52"/>
      <c r="AD29" s="52"/>
      <c r="AE29" s="52"/>
      <c r="AF29" s="52"/>
      <c r="AG29" s="52"/>
      <c r="AH29" s="52"/>
      <c r="AI29" s="51"/>
      <c r="AJ29" s="51"/>
      <c r="AK29" s="52"/>
      <c r="AL29" s="52"/>
      <c r="AM29" s="52"/>
      <c r="AN29" s="52"/>
      <c r="AO29" s="52"/>
      <c r="AP29" s="52"/>
      <c r="AQ29" s="51"/>
      <c r="AR29" s="51"/>
      <c r="AS29" s="52"/>
      <c r="AT29" s="52"/>
      <c r="AU29" s="52"/>
      <c r="AV29" s="52"/>
      <c r="AW29" s="52"/>
      <c r="AX29" s="52"/>
    </row>
    <row r="30" spans="1:53" ht="20.250000" customHeight="1">
      <c r="A30" s="11"/>
      <c r="B30" s="18" t="s">
        <v>27</v>
      </c>
      <c r="C30" s="279"/>
      <c r="D30" s="279"/>
      <c r="E30" s="279"/>
      <c r="F30" s="279"/>
      <c r="G30" s="279"/>
      <c r="H30" s="279"/>
      <c r="I30" s="279"/>
      <c r="J30" s="279"/>
      <c r="K30" s="279"/>
      <c r="L30" s="279"/>
      <c r="M30" s="279"/>
      <c r="N30" s="279"/>
      <c r="O30" s="279"/>
      <c r="P30" s="279"/>
      <c r="Q30" s="279" t="s">
        <v>10</v>
      </c>
      <c r="R30" s="279"/>
      <c r="S30" s="279"/>
      <c r="T30" s="279"/>
      <c r="U30" s="279"/>
      <c r="V30" s="11"/>
      <c r="W30" s="11"/>
      <c r="X30" s="11"/>
      <c r="Y30" s="18" t="s">
        <v>48</v>
      </c>
      <c r="Z30" s="279"/>
      <c r="AA30" s="279"/>
      <c r="AB30" s="279"/>
      <c r="AC30" s="279"/>
      <c r="AD30" s="279"/>
      <c r="AE30" s="279"/>
      <c r="AF30" s="279"/>
      <c r="AG30" s="279"/>
      <c r="AH30" s="279"/>
      <c r="AI30" s="279"/>
      <c r="AJ30" s="279"/>
      <c r="AK30" s="279"/>
      <c r="AL30" s="279"/>
      <c r="AM30" s="279"/>
      <c r="AN30" s="279" t="s">
        <v>10</v>
      </c>
      <c r="AO30" s="279"/>
      <c r="AP30" s="279"/>
      <c r="AQ30" s="279"/>
      <c r="AR30" s="279"/>
    </row>
    <row r="31" spans="1:53" ht="20.250000" customHeight="1">
      <c r="A31" s="11"/>
      <c r="B31" s="26" t="s">
        <v>28</v>
      </c>
      <c r="C31" s="11"/>
      <c r="D31" s="11"/>
      <c r="E31" s="11"/>
      <c r="F31" s="19" t="str">
        <f>A11</f>
        <v>アンビシャス</v>
      </c>
      <c r="G31" s="19"/>
      <c r="H31" s="19"/>
      <c r="I31" s="19"/>
      <c r="J31" s="19"/>
      <c r="K31" s="19" t="s">
        <v>11</v>
      </c>
      <c r="L31" s="19" t="str">
        <f>A26</f>
        <v>ａｍｕｌｅｔｓ</v>
      </c>
      <c r="M31" s="19"/>
      <c r="N31" s="19"/>
      <c r="O31" s="19"/>
      <c r="P31" s="19"/>
      <c r="Q31" s="19" t="str">
        <f>A20</f>
        <v>ZEAL</v>
      </c>
      <c r="R31" s="19"/>
      <c r="S31" s="19"/>
      <c r="T31" s="19"/>
      <c r="U31" s="19"/>
      <c r="V31" s="11"/>
      <c r="W31" s="11"/>
      <c r="X31" s="11"/>
      <c r="Y31" s="26" t="s">
        <v>28</v>
      </c>
      <c r="Z31" s="11"/>
      <c r="AA31" s="11"/>
      <c r="AB31" s="11"/>
      <c r="AC31" s="19" t="str">
        <f>A14</f>
        <v>市のみやーず</v>
      </c>
      <c r="AD31" s="19"/>
      <c r="AE31" s="19"/>
      <c r="AF31" s="19"/>
      <c r="AG31" s="19"/>
      <c r="AH31" s="19" t="s">
        <v>11</v>
      </c>
      <c r="AI31" s="19" t="str">
        <f>A23</f>
        <v>ドロップス</v>
      </c>
      <c r="AJ31" s="19"/>
      <c r="AK31" s="19"/>
      <c r="AL31" s="19"/>
      <c r="AM31" s="19"/>
      <c r="AN31" s="19" t="str">
        <f>A17</f>
        <v>JUST　DO　IT．</v>
      </c>
      <c r="AO31" s="19"/>
      <c r="AP31" s="19"/>
      <c r="AQ31" s="19"/>
      <c r="AR31" s="19"/>
    </row>
    <row r="32" spans="1:53" ht="20.250000" customHeight="1">
      <c r="A32" s="11"/>
      <c r="B32" s="26" t="s">
        <v>12</v>
      </c>
      <c r="C32" s="11"/>
      <c r="D32" s="11"/>
      <c r="E32" s="11"/>
      <c r="F32" s="19" t="str">
        <f>A17</f>
        <v>JUST　DO　IT．</v>
      </c>
      <c r="G32" s="19"/>
      <c r="H32" s="19"/>
      <c r="I32" s="19"/>
      <c r="J32" s="19"/>
      <c r="K32" s="19" t="s">
        <v>11</v>
      </c>
      <c r="L32" s="19" t="str">
        <f>A20</f>
        <v>ZEAL</v>
      </c>
      <c r="M32" s="19"/>
      <c r="N32" s="19"/>
      <c r="O32" s="19"/>
      <c r="P32" s="19"/>
      <c r="Q32" s="19" t="str">
        <f>A14</f>
        <v>市のみやーず</v>
      </c>
      <c r="R32" s="19"/>
      <c r="S32" s="19"/>
      <c r="T32" s="19"/>
      <c r="U32" s="19"/>
      <c r="V32" s="11"/>
      <c r="Y32" s="26" t="s">
        <v>12</v>
      </c>
      <c r="AB32" s="11"/>
      <c r="AC32" s="19" t="str">
        <f>A11</f>
        <v>アンビシャス</v>
      </c>
      <c r="AD32" s="19"/>
      <c r="AE32" s="19"/>
      <c r="AF32" s="19"/>
      <c r="AG32" s="19"/>
      <c r="AH32" s="19" t="s">
        <v>11</v>
      </c>
      <c r="AI32" s="19" t="str">
        <f>A23</f>
        <v>ドロップス</v>
      </c>
      <c r="AJ32" s="19"/>
      <c r="AK32" s="19"/>
      <c r="AL32" s="19"/>
      <c r="AM32" s="19"/>
      <c r="AN32" s="19" t="str">
        <f>A26</f>
        <v>ａｍｕｌｅｔｓ</v>
      </c>
      <c r="AO32" s="19"/>
      <c r="AP32" s="19"/>
      <c r="AQ32" s="19"/>
      <c r="AR32" s="19"/>
    </row>
    <row r="33" spans="1:51" ht="20.250000" customHeight="1">
      <c r="A33" s="11"/>
      <c r="B33" s="26" t="s">
        <v>13</v>
      </c>
      <c r="C33" s="11"/>
      <c r="D33" s="11"/>
      <c r="E33" s="11"/>
      <c r="F33" s="19" t="str">
        <f>A20</f>
        <v>ZEAL</v>
      </c>
      <c r="G33" s="19"/>
      <c r="H33" s="19"/>
      <c r="I33" s="19"/>
      <c r="J33" s="19"/>
      <c r="K33" s="19" t="s">
        <v>11</v>
      </c>
      <c r="L33" s="19" t="str">
        <f>A26</f>
        <v>ａｍｕｌｅｔｓ</v>
      </c>
      <c r="M33" s="19"/>
      <c r="N33" s="19"/>
      <c r="O33" s="19"/>
      <c r="P33" s="19"/>
      <c r="Q33" s="19" t="str">
        <f>A23</f>
        <v>ドロップス</v>
      </c>
      <c r="R33" s="19"/>
      <c r="S33" s="19"/>
      <c r="T33" s="19"/>
      <c r="U33" s="19"/>
      <c r="V33" s="11"/>
      <c r="W33" s="11"/>
      <c r="X33" s="11"/>
      <c r="Y33" s="26" t="s">
        <v>13</v>
      </c>
      <c r="Z33" s="11"/>
      <c r="AA33" s="11"/>
      <c r="AB33" s="11"/>
      <c r="AC33" s="19" t="str">
        <f>A14</f>
        <v>市のみやーず</v>
      </c>
      <c r="AD33" s="19"/>
      <c r="AE33" s="19"/>
      <c r="AF33" s="19"/>
      <c r="AG33" s="19"/>
      <c r="AH33" s="19" t="s">
        <v>11</v>
      </c>
      <c r="AI33" s="19" t="str">
        <f>A17</f>
        <v>JUST　DO　IT．</v>
      </c>
      <c r="AJ33" s="19"/>
      <c r="AK33" s="19"/>
      <c r="AL33" s="19"/>
      <c r="AM33" s="19"/>
      <c r="AN33" s="19" t="str">
        <f>A11</f>
        <v>アンビシャス</v>
      </c>
      <c r="AO33" s="19"/>
      <c r="AP33" s="19"/>
      <c r="AQ33" s="19"/>
      <c r="AR33" s="19"/>
      <c r="AU33" s="11"/>
      <c r="AV33" s="11"/>
      <c r="AW33" s="11"/>
      <c r="AX33" s="11"/>
      <c r="AY33" s="11"/>
    </row>
    <row r="34" spans="1:51" ht="20.250000" customHeight="1">
      <c r="A34" s="11"/>
      <c r="B34" s="26" t="s">
        <v>14</v>
      </c>
      <c r="C34" s="11"/>
      <c r="D34" s="11"/>
      <c r="E34" s="11"/>
      <c r="F34" s="19" t="str">
        <f>A11</f>
        <v>アンビシャス</v>
      </c>
      <c r="G34" s="19"/>
      <c r="H34" s="19"/>
      <c r="I34" s="19"/>
      <c r="J34" s="19"/>
      <c r="K34" s="19" t="s">
        <v>11</v>
      </c>
      <c r="L34" s="19" t="str">
        <f>A20</f>
        <v>ZEAL</v>
      </c>
      <c r="M34" s="19"/>
      <c r="N34" s="19"/>
      <c r="O34" s="19"/>
      <c r="P34" s="19"/>
      <c r="Q34" s="19" t="str">
        <f>A26</f>
        <v>ａｍｕｌｅｔｓ</v>
      </c>
      <c r="R34" s="19"/>
      <c r="S34" s="19"/>
      <c r="T34" s="19"/>
      <c r="U34" s="19"/>
      <c r="V34" s="11"/>
      <c r="W34" s="11"/>
      <c r="X34" s="11"/>
      <c r="Y34" s="26" t="s">
        <v>14</v>
      </c>
      <c r="Z34" s="11"/>
      <c r="AA34" s="11"/>
      <c r="AB34" s="11"/>
      <c r="AC34" s="19" t="str">
        <f>A17</f>
        <v>JUST　DO　IT．</v>
      </c>
      <c r="AD34" s="19"/>
      <c r="AE34" s="19"/>
      <c r="AF34" s="19"/>
      <c r="AG34" s="19"/>
      <c r="AH34" s="19" t="s">
        <v>11</v>
      </c>
      <c r="AI34" s="19" t="str">
        <f>A23</f>
        <v>ドロップス</v>
      </c>
      <c r="AJ34" s="19"/>
      <c r="AK34" s="19"/>
      <c r="AL34" s="19"/>
      <c r="AM34" s="19"/>
      <c r="AN34" s="19" t="str">
        <f>A14</f>
        <v>市のみやーず</v>
      </c>
      <c r="AO34" s="19"/>
      <c r="AP34" s="19"/>
      <c r="AQ34" s="19"/>
      <c r="AR34" s="19"/>
    </row>
    <row r="35" spans="1:51" ht="20.250000" customHeight="1">
      <c r="A35" s="11"/>
      <c r="B35" s="26" t="s">
        <v>15</v>
      </c>
      <c r="C35" s="11"/>
      <c r="D35" s="11"/>
      <c r="E35" s="11"/>
      <c r="F35" s="19" t="str">
        <f>A14</f>
        <v>市のみやーず</v>
      </c>
      <c r="G35" s="19"/>
      <c r="H35" s="19"/>
      <c r="I35" s="19"/>
      <c r="J35" s="19"/>
      <c r="K35" s="19" t="s">
        <v>11</v>
      </c>
      <c r="L35" s="19" t="str">
        <f>A26</f>
        <v>ａｍｕｌｅｔｓ</v>
      </c>
      <c r="M35" s="19"/>
      <c r="N35" s="19"/>
      <c r="O35" s="19"/>
      <c r="P35" s="19"/>
      <c r="Q35" s="19" t="str">
        <f>A20</f>
        <v>ZEAL</v>
      </c>
      <c r="R35" s="19"/>
      <c r="S35" s="19"/>
      <c r="T35" s="19"/>
      <c r="U35" s="19"/>
      <c r="V35" s="11"/>
      <c r="W35" s="11"/>
      <c r="X35" s="11"/>
      <c r="Y35" s="26" t="s">
        <v>15</v>
      </c>
      <c r="Z35" s="11"/>
      <c r="AA35" s="11"/>
      <c r="AB35" s="11"/>
      <c r="AC35" s="19" t="str">
        <f>A11</f>
        <v>アンビシャス</v>
      </c>
      <c r="AD35" s="19"/>
      <c r="AE35" s="19"/>
      <c r="AF35" s="19"/>
      <c r="AG35" s="19"/>
      <c r="AH35" s="19" t="s">
        <v>11</v>
      </c>
      <c r="AI35" s="19" t="str">
        <f>A17</f>
        <v>JUST　DO　IT．</v>
      </c>
      <c r="AJ35" s="19"/>
      <c r="AK35" s="19"/>
      <c r="AL35" s="19"/>
      <c r="AM35" s="19"/>
      <c r="AN35" s="19" t="str">
        <f>A23</f>
        <v>ドロップス</v>
      </c>
      <c r="AO35" s="19"/>
      <c r="AP35" s="19"/>
      <c r="AQ35" s="19"/>
      <c r="AR35" s="19"/>
    </row>
    <row r="36" spans="1:51" ht="20.250000" customHeight="1">
      <c r="A36" s="11"/>
      <c r="B36" s="26" t="s">
        <v>31</v>
      </c>
      <c r="C36" s="11"/>
      <c r="D36" s="11"/>
      <c r="E36" s="11"/>
      <c r="F36" s="19" t="str">
        <f>A14</f>
        <v>市のみやーず</v>
      </c>
      <c r="G36" s="19"/>
      <c r="H36" s="19"/>
      <c r="I36" s="19"/>
      <c r="J36" s="19"/>
      <c r="K36" s="19" t="s">
        <v>11</v>
      </c>
      <c r="L36" s="19" t="str">
        <f>A20</f>
        <v>ZEAL</v>
      </c>
      <c r="M36" s="19"/>
      <c r="N36" s="19"/>
      <c r="O36" s="19"/>
      <c r="P36" s="19"/>
      <c r="Q36" s="19" t="str">
        <f>A11</f>
        <v>アンビシャス</v>
      </c>
      <c r="R36" s="19"/>
      <c r="S36" s="19"/>
      <c r="T36" s="19"/>
      <c r="U36" s="19"/>
      <c r="V36" s="11"/>
      <c r="W36" s="11"/>
      <c r="X36" s="11"/>
      <c r="Y36" s="26" t="s">
        <v>31</v>
      </c>
      <c r="Z36" s="11"/>
      <c r="AA36" s="11"/>
      <c r="AB36" s="11"/>
      <c r="AC36" s="19" t="str">
        <f>A23</f>
        <v>ドロップス</v>
      </c>
      <c r="AD36" s="19"/>
      <c r="AE36" s="19"/>
      <c r="AF36" s="19"/>
      <c r="AG36" s="19"/>
      <c r="AH36" s="19" t="s">
        <v>11</v>
      </c>
      <c r="AI36" s="19" t="str">
        <f>A26</f>
        <v>ａｍｕｌｅｔｓ</v>
      </c>
      <c r="AJ36" s="19"/>
      <c r="AK36" s="19"/>
      <c r="AL36" s="19"/>
      <c r="AM36" s="19"/>
      <c r="AN36" s="19" t="str">
        <f>A17</f>
        <v>JUST　DO　IT．</v>
      </c>
      <c r="AO36" s="19"/>
      <c r="AP36" s="19"/>
      <c r="AQ36" s="19"/>
      <c r="AR36" s="19"/>
    </row>
    <row r="37" spans="1:51" ht="20.250000" customHeight="1">
      <c r="A37" s="11"/>
      <c r="B37" s="26" t="s">
        <v>32</v>
      </c>
      <c r="C37" s="11"/>
      <c r="D37" s="11"/>
      <c r="E37" s="11"/>
      <c r="F37" s="19" t="str">
        <f>A11</f>
        <v>アンビシャス</v>
      </c>
      <c r="G37" s="19"/>
      <c r="H37" s="19"/>
      <c r="I37" s="19"/>
      <c r="J37" s="19"/>
      <c r="K37" s="19" t="s">
        <v>11</v>
      </c>
      <c r="L37" s="19" t="str">
        <f>A14</f>
        <v>市のみやーず</v>
      </c>
      <c r="M37" s="19"/>
      <c r="N37" s="19"/>
      <c r="O37" s="19"/>
      <c r="P37" s="19"/>
      <c r="Q37" s="19" t="str">
        <f>A20</f>
        <v>ZEAL</v>
      </c>
      <c r="R37" s="19"/>
      <c r="S37" s="19"/>
      <c r="T37" s="19"/>
      <c r="U37" s="19"/>
      <c r="V37" s="11"/>
      <c r="W37" s="11"/>
      <c r="X37" s="11"/>
      <c r="Y37" s="26" t="s">
        <v>32</v>
      </c>
      <c r="Z37" s="11"/>
      <c r="AA37" s="11"/>
      <c r="AB37" s="11"/>
      <c r="AC37" s="19" t="str">
        <f>A17</f>
        <v>JUST　DO　IT．</v>
      </c>
      <c r="AD37" s="19"/>
      <c r="AE37" s="19"/>
      <c r="AF37" s="19"/>
      <c r="AG37" s="19"/>
      <c r="AH37" s="19" t="s">
        <v>11</v>
      </c>
      <c r="AI37" s="19" t="str">
        <f>A26</f>
        <v>ａｍｕｌｅｔｓ</v>
      </c>
      <c r="AJ37" s="19"/>
      <c r="AK37" s="19"/>
      <c r="AL37" s="19"/>
      <c r="AM37" s="19"/>
      <c r="AN37" s="19" t="str">
        <f>A23</f>
        <v>ドロップス</v>
      </c>
      <c r="AO37" s="19"/>
      <c r="AP37" s="19"/>
      <c r="AQ37" s="19"/>
      <c r="AR37" s="19"/>
    </row>
    <row r="38" spans="1:51" ht="20.250000" customHeight="1">
      <c r="A38" s="11"/>
      <c r="B38" s="26" t="s">
        <v>56</v>
      </c>
      <c r="C38" s="11"/>
      <c r="D38" s="11"/>
      <c r="E38" s="11"/>
      <c r="F38" s="19" t="str">
        <f>A20</f>
        <v>ZEAL</v>
      </c>
      <c r="G38" s="19"/>
      <c r="H38" s="19"/>
      <c r="I38" s="19"/>
      <c r="J38" s="19"/>
      <c r="K38" s="19" t="s">
        <v>11</v>
      </c>
      <c r="L38" s="19" t="str">
        <f>A23</f>
        <v>ドロップス</v>
      </c>
      <c r="M38" s="19"/>
      <c r="N38" s="19"/>
      <c r="O38" s="19"/>
      <c r="P38" s="19"/>
      <c r="Q38" s="19" t="str">
        <f>A14</f>
        <v>市のみやーず</v>
      </c>
      <c r="R38" s="19"/>
      <c r="S38" s="19"/>
      <c r="T38" s="19"/>
      <c r="U38" s="19"/>
      <c r="V38" s="11"/>
      <c r="W38" s="11"/>
      <c r="X38" s="11"/>
      <c r="Y38" s="11"/>
      <c r="Z38" s="11"/>
      <c r="AA38" s="11"/>
      <c r="AB38" s="11"/>
      <c r="AC38" s="11"/>
      <c r="AD38" s="11"/>
    </row>
    <row r="39" spans="1:51" ht="13.300000">
      <c r="A39" s="11"/>
      <c r="B39" s="26"/>
      <c r="C39" s="11"/>
      <c r="D39" s="11"/>
      <c r="E39" s="11"/>
      <c r="V39" s="11"/>
      <c r="W39" s="11"/>
      <c r="X39" s="11"/>
      <c r="Y39" s="11"/>
      <c r="Z39" s="11"/>
      <c r="AA39" s="11"/>
      <c r="AB39" s="11"/>
      <c r="AC39" s="11"/>
      <c r="AD39" s="11"/>
    </row>
    <row r="40" spans="1:51" ht="13.300000">
      <c r="A40" s="11"/>
      <c r="B40" s="26"/>
      <c r="C40" s="11"/>
      <c r="D40" s="11"/>
      <c r="E40" s="11"/>
      <c r="V40" s="11"/>
      <c r="W40" s="11"/>
      <c r="X40" s="11"/>
      <c r="Y40" s="11"/>
      <c r="Z40" s="11"/>
      <c r="AA40" s="11"/>
      <c r="AB40" s="11"/>
      <c r="AC40" s="11"/>
      <c r="AD40" s="11"/>
    </row>
    <row r="41" spans="1:51" ht="13.300000">
      <c r="A41" s="11"/>
      <c r="B41" s="26"/>
      <c r="C41" s="11"/>
      <c r="D41" s="11"/>
      <c r="E41" s="11"/>
      <c r="V41" s="11"/>
      <c r="W41" s="11"/>
      <c r="X41" s="11"/>
      <c r="Y41" s="11"/>
      <c r="Z41" s="11"/>
      <c r="AA41" s="11"/>
      <c r="AB41" s="11"/>
      <c r="AC41" s="11"/>
      <c r="AD41" s="11"/>
    </row>
    <row r="42" spans="1:51" ht="13.300000">
      <c r="A42" s="11"/>
      <c r="B42" s="26"/>
      <c r="C42" s="11"/>
      <c r="D42" s="11"/>
      <c r="E42" s="11"/>
      <c r="V42" s="11"/>
      <c r="W42" s="11"/>
      <c r="X42" s="11"/>
      <c r="Y42" s="11"/>
      <c r="Z42" s="11"/>
      <c r="AA42" s="11"/>
      <c r="AB42" s="11"/>
      <c r="AC42" s="11"/>
      <c r="AD42" s="11"/>
    </row>
    <row r="43" spans="1:51" ht="13.300000">
      <c r="A43" s="11"/>
      <c r="B43" s="26"/>
      <c r="C43" s="11"/>
      <c r="D43" s="11"/>
      <c r="E43" s="11"/>
      <c r="V43" s="11"/>
      <c r="W43" s="11"/>
      <c r="X43" s="11"/>
      <c r="Y43" s="11"/>
      <c r="Z43" s="11"/>
      <c r="AA43" s="11"/>
      <c r="AB43" s="11"/>
      <c r="AC43" s="11"/>
      <c r="AD43" s="11"/>
    </row>
    <row r="44" spans="1:51" ht="13.300000">
      <c r="A44" s="11"/>
      <c r="B44" s="26"/>
      <c r="C44" s="11"/>
      <c r="D44" s="11"/>
      <c r="E44" s="11"/>
      <c r="V44" s="11"/>
      <c r="W44" s="11"/>
      <c r="X44" s="11"/>
      <c r="Y44" s="11"/>
      <c r="Z44" s="11"/>
      <c r="AA44" s="11"/>
      <c r="AB44" s="11"/>
      <c r="AC44" s="11"/>
      <c r="AD44" s="11"/>
    </row>
    <row r="45" spans="1:51" ht="13.300000">
      <c r="A45" s="11"/>
      <c r="B45" s="26"/>
      <c r="C45" s="11"/>
      <c r="D45" s="11"/>
      <c r="E45" s="11"/>
      <c r="V45" s="11"/>
      <c r="W45" s="11"/>
      <c r="X45" s="11"/>
      <c r="Y45" s="11"/>
      <c r="Z45" s="11"/>
      <c r="AA45" s="11"/>
      <c r="AB45" s="11"/>
      <c r="AC45" s="11"/>
      <c r="AD45" s="11"/>
    </row>
  </sheetData>
  <mergeCells count="161">
    <mergeCell ref="A1:BB1"/>
    <mergeCell ref="A2:BB2"/>
    <mergeCell ref="A4:BB4"/>
    <mergeCell ref="A7:F7"/>
    <mergeCell ref="G7:L7"/>
    <mergeCell ref="M7:R7"/>
    <mergeCell ref="S7:X7"/>
    <mergeCell ref="Y7:AD7"/>
    <mergeCell ref="AE7:AJ7"/>
    <mergeCell ref="AK7:AP7"/>
    <mergeCell ref="AQ7:AQ9"/>
    <mergeCell ref="AR7:AR9"/>
    <mergeCell ref="AU7:AV7"/>
    <mergeCell ref="AW7:AW9"/>
    <mergeCell ref="AX7:AX9"/>
    <mergeCell ref="AY7:AZ9"/>
    <mergeCell ref="BA7:BA9"/>
    <mergeCell ref="A8:F8"/>
    <mergeCell ref="G8:L9"/>
    <mergeCell ref="M8:R9"/>
    <mergeCell ref="S8:X9"/>
    <mergeCell ref="Y8:AD9"/>
    <mergeCell ref="AE8:AJ9"/>
    <mergeCell ref="AK8:AP9"/>
    <mergeCell ref="AU8:AV8"/>
    <mergeCell ref="A9:F9"/>
    <mergeCell ref="AU9:AV9"/>
    <mergeCell ref="A10:F10"/>
    <mergeCell ref="G10:L12"/>
    <mergeCell ref="AQ10:AQ12"/>
    <mergeCell ref="AR10:AR12"/>
    <mergeCell ref="AS10:AS12"/>
    <mergeCell ref="AT10:AT12"/>
    <mergeCell ref="AU10:AV12"/>
    <mergeCell ref="AW10:AW12"/>
    <mergeCell ref="AX10:AX12"/>
    <mergeCell ref="AY10:AZ12"/>
    <mergeCell ref="BA10:BA12"/>
    <mergeCell ref="A11:F12"/>
    <mergeCell ref="A13:F13"/>
    <mergeCell ref="M13:R15"/>
    <mergeCell ref="AQ13:AQ15"/>
    <mergeCell ref="AR13:AR15"/>
    <mergeCell ref="AS13:AS15"/>
    <mergeCell ref="AT13:AT15"/>
    <mergeCell ref="AU13:AV15"/>
    <mergeCell ref="AW13:AW15"/>
    <mergeCell ref="AX13:AX15"/>
    <mergeCell ref="AY13:AZ15"/>
    <mergeCell ref="BA13:BA15"/>
    <mergeCell ref="A14:F15"/>
    <mergeCell ref="A16:F16"/>
    <mergeCell ref="S16:X18"/>
    <mergeCell ref="AQ16:AQ18"/>
    <mergeCell ref="AR16:AR18"/>
    <mergeCell ref="AS16:AS18"/>
    <mergeCell ref="AT16:AT18"/>
    <mergeCell ref="AU16:AV18"/>
    <mergeCell ref="AW16:AW18"/>
    <mergeCell ref="AX16:AX18"/>
    <mergeCell ref="AY16:AZ18"/>
    <mergeCell ref="BA16:BA18"/>
    <mergeCell ref="A17:F18"/>
    <mergeCell ref="A19:F19"/>
    <mergeCell ref="Y19:AD21"/>
    <mergeCell ref="AQ19:AQ21"/>
    <mergeCell ref="AR19:AR21"/>
    <mergeCell ref="AS19:AS21"/>
    <mergeCell ref="AT19:AT21"/>
    <mergeCell ref="AU19:AV21"/>
    <mergeCell ref="AW19:AW21"/>
    <mergeCell ref="AX19:AX21"/>
    <mergeCell ref="AY19:AZ21"/>
    <mergeCell ref="BA19:BA21"/>
    <mergeCell ref="A20:F21"/>
    <mergeCell ref="A22:F22"/>
    <mergeCell ref="AE22:AJ24"/>
    <mergeCell ref="AQ22:AQ24"/>
    <mergeCell ref="AR22:AR24"/>
    <mergeCell ref="AS22:AS24"/>
    <mergeCell ref="AT22:AT24"/>
    <mergeCell ref="AU22:AV24"/>
    <mergeCell ref="AW22:AW24"/>
    <mergeCell ref="AX22:AX24"/>
    <mergeCell ref="AY22:AZ24"/>
    <mergeCell ref="BA22:BA24"/>
    <mergeCell ref="A23:F24"/>
    <mergeCell ref="A25:F25"/>
    <mergeCell ref="AK25:AP27"/>
    <mergeCell ref="AQ25:AQ27"/>
    <mergeCell ref="AR25:AR27"/>
    <mergeCell ref="AS25:AS27"/>
    <mergeCell ref="AT25:AT27"/>
    <mergeCell ref="AU25:AV27"/>
    <mergeCell ref="AW25:AW27"/>
    <mergeCell ref="AX25:AX27"/>
    <mergeCell ref="AY25:AZ27"/>
    <mergeCell ref="BA25:BA27"/>
    <mergeCell ref="A26:F27"/>
    <mergeCell ref="C28:D28"/>
    <mergeCell ref="E28:J28"/>
    <mergeCell ref="K28:L28"/>
    <mergeCell ref="M28:R28"/>
    <mergeCell ref="S28:T28"/>
    <mergeCell ref="U28:Z28"/>
    <mergeCell ref="AA28:AB28"/>
    <mergeCell ref="AC28:AH28"/>
    <mergeCell ref="AI28:AJ28"/>
    <mergeCell ref="AK28:AP28"/>
    <mergeCell ref="AQ28:AR28"/>
    <mergeCell ref="AS28:AX28"/>
    <mergeCell ref="B30:P30"/>
    <mergeCell ref="Q30:U30"/>
    <mergeCell ref="Y30:AM30"/>
    <mergeCell ref="AN30:AR30"/>
    <mergeCell ref="F31:J31"/>
    <mergeCell ref="L31:P31"/>
    <mergeCell ref="Q31:U31"/>
    <mergeCell ref="AC31:AG31"/>
    <mergeCell ref="AI31:AM31"/>
    <mergeCell ref="AN31:AR31"/>
    <mergeCell ref="F32:J32"/>
    <mergeCell ref="L32:P32"/>
    <mergeCell ref="Q32:U32"/>
    <mergeCell ref="AC32:AG32"/>
    <mergeCell ref="AI32:AM32"/>
    <mergeCell ref="AN32:AR32"/>
    <mergeCell ref="F33:J33"/>
    <mergeCell ref="L33:P33"/>
    <mergeCell ref="Q33:U33"/>
    <mergeCell ref="AC33:AG33"/>
    <mergeCell ref="AI33:AM33"/>
    <mergeCell ref="AN33:AR33"/>
    <mergeCell ref="AU33:AY33"/>
    <mergeCell ref="F34:J34"/>
    <mergeCell ref="L34:P34"/>
    <mergeCell ref="Q34:U34"/>
    <mergeCell ref="AC34:AG34"/>
    <mergeCell ref="AI34:AM34"/>
    <mergeCell ref="AN34:AR34"/>
    <mergeCell ref="F35:J35"/>
    <mergeCell ref="L35:P35"/>
    <mergeCell ref="Q35:U35"/>
    <mergeCell ref="AC35:AG35"/>
    <mergeCell ref="AI35:AM35"/>
    <mergeCell ref="AN35:AR35"/>
    <mergeCell ref="F36:J36"/>
    <mergeCell ref="L36:P36"/>
    <mergeCell ref="Q36:U36"/>
    <mergeCell ref="AC36:AG36"/>
    <mergeCell ref="AI36:AM36"/>
    <mergeCell ref="AN36:AR36"/>
    <mergeCell ref="F37:J37"/>
    <mergeCell ref="L37:P37"/>
    <mergeCell ref="Q37:U37"/>
    <mergeCell ref="AC37:AG37"/>
    <mergeCell ref="AI37:AM37"/>
    <mergeCell ref="AN37:AR37"/>
    <mergeCell ref="F38:J38"/>
    <mergeCell ref="L38:P38"/>
    <mergeCell ref="Q38:U38"/>
  </mergeCells>
  <phoneticPr fontId="1" type="noConversion"/>
  <pageMargins left="0.70" right="0.70" top="0.75" bottom="0.75" header="0.30" footer="0.30"/>
  <pageSetup paperSize="9" scale="68" orientation="landscape"/>
</worksheet>
</file>

<file path=docProps/app.xml><?xml version="1.0" encoding="utf-8"?>
<Properties xmlns="http://schemas.openxmlformats.org/officeDocument/2006/extended-properties" xmlns:vt="http://schemas.openxmlformats.org/officeDocument/2006/docPropsVTypes">
  <Application>Polaris Office Sheet</Application>
  <AppVersion>12.000</AppVersion>
  <Characters>0</Characters>
  <CharactersWithSpaces>0</CharactersWithSpaces>
  <DocSecurity>0</DocSecurity>
  <HyperlinksChanged>false</HyperlinksChanged>
  <Lines>0</Lines>
  <LinksUpToDate>false</LinksUpToDate>
  <Pages>5</Pages>
  <Paragraphs>0</Paragraphs>
  <Words>0</Words>
  <TotalTime>0</TotalTime>
  <MMClips>0</MMClips>
  <ScaleCrop>false</ScaleCrop>
  <HeadingPairs>
    <vt:vector size="2" baseType="variant">
      <vt:variant>
        <vt:lpstr>Title</vt:lpstr>
      </vt:variant>
      <vt:variant>
        <vt:i4>1</vt:i4>
      </vt:variant>
    </vt:vector>
  </HeadingPairs>
  <TitlesOfParts>
    <vt:vector size="1" baseType="lpstr">
      <vt:lpstr>Title text</vt:lpstr>
    </vt:vector>
  </TitlesOfParts>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3</cp:revision>
  <dc:creator>hirokazu</dc:creator>
  <cp:lastModifiedBy>shima</cp:lastModifiedBy>
  <cp:version>10.115.228.56385</cp:version>
  <dcterms:modified xsi:type="dcterms:W3CDTF">2026-05-24T13:19:43Z</dcterms:modified>
</cp:coreProperties>
</file>