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TSVF-R7\"/>
    </mc:Choice>
  </mc:AlternateContent>
  <xr:revisionPtr revIDLastSave="0" documentId="13_ncr:1_{FE5A4872-31DD-4B5C-9DF0-833A75B28C9F}" xr6:coauthVersionLast="47" xr6:coauthVersionMax="47" xr10:uidLastSave="{00000000-0000-0000-0000-000000000000}"/>
  <bookViews>
    <workbookView xWindow="-120" yWindow="-120" windowWidth="20730" windowHeight="11040" activeTab="5" xr2:uid="{00000000-000D-0000-FFFF-FFFF00000000}"/>
  </bookViews>
  <sheets>
    <sheet name="表紙" sheetId="5" r:id="rId1"/>
    <sheet name="参加チーム等" sheetId="6" r:id="rId2"/>
    <sheet name="レディースフリー・200歳" sheetId="8" r:id="rId3"/>
    <sheet name="ミックス200歳" sheetId="10" r:id="rId4"/>
    <sheet name="ミックス160歳" sheetId="11" r:id="rId5"/>
    <sheet name="フリー"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0" i="10" l="1"/>
  <c r="AD81" i="13"/>
  <c r="X81" i="13"/>
  <c r="AD80" i="13"/>
  <c r="X80" i="13"/>
  <c r="A96" i="13"/>
  <c r="A93" i="13"/>
  <c r="A90" i="13"/>
  <c r="AC22" i="11"/>
  <c r="L41" i="11" s="1"/>
  <c r="U22" i="11"/>
  <c r="L47" i="11" s="1"/>
  <c r="M22" i="11"/>
  <c r="L53" i="11" s="1"/>
  <c r="E22" i="11"/>
  <c r="L35" i="11" s="1"/>
  <c r="L80" i="13"/>
  <c r="L68" i="13"/>
  <c r="A137" i="10"/>
  <c r="A134" i="10"/>
  <c r="A131" i="10"/>
  <c r="A114" i="10"/>
  <c r="A111" i="10"/>
  <c r="A108" i="10"/>
  <c r="AE11" i="8"/>
  <c r="AH11" i="8"/>
  <c r="AH12" i="8"/>
  <c r="AE14" i="8"/>
  <c r="AH14" i="8"/>
  <c r="AH15" i="8"/>
  <c r="AE17" i="8"/>
  <c r="AH17" i="8"/>
  <c r="AH18" i="8"/>
  <c r="AE20" i="8"/>
  <c r="AH20" i="8"/>
  <c r="AH21" i="8"/>
  <c r="AE39" i="8"/>
  <c r="AH39" i="8"/>
  <c r="AH40" i="8"/>
  <c r="AE42" i="8"/>
  <c r="AH42" i="8"/>
  <c r="AH43" i="8"/>
  <c r="AE45" i="8"/>
  <c r="AH45" i="8"/>
  <c r="AH46" i="8"/>
  <c r="AE48" i="8"/>
  <c r="AH48" i="8"/>
  <c r="AH49" i="8"/>
  <c r="AC22" i="13"/>
  <c r="U22" i="13"/>
  <c r="M22" i="13"/>
  <c r="L74" i="13" s="1"/>
  <c r="E22" i="13"/>
  <c r="L62" i="13" s="1"/>
  <c r="W21" i="13"/>
  <c r="U21" i="13"/>
  <c r="V21" i="13" s="1"/>
  <c r="K21" i="13"/>
  <c r="I21" i="13"/>
  <c r="J21" i="13" s="1"/>
  <c r="X20" i="13"/>
  <c r="W20" i="13"/>
  <c r="U20" i="13"/>
  <c r="V20" i="13" s="1"/>
  <c r="T20" i="13"/>
  <c r="L20" i="13"/>
  <c r="K20" i="13"/>
  <c r="I20" i="13"/>
  <c r="J20" i="13" s="1"/>
  <c r="H20" i="13"/>
  <c r="AH19" i="13"/>
  <c r="AG19" i="13"/>
  <c r="W19" i="13"/>
  <c r="U19" i="13"/>
  <c r="K19" i="13"/>
  <c r="AL19" i="13" s="1"/>
  <c r="I19" i="13"/>
  <c r="AB18" i="13"/>
  <c r="Q18" i="13"/>
  <c r="O18" i="13"/>
  <c r="P18" i="13" s="1"/>
  <c r="AB17" i="13"/>
  <c r="Y17" i="13"/>
  <c r="S20" i="13" s="1"/>
  <c r="R17" i="13"/>
  <c r="Q17" i="13"/>
  <c r="O17" i="13"/>
  <c r="P17" i="13" s="1"/>
  <c r="N17" i="13"/>
  <c r="AH16" i="13"/>
  <c r="AI16" i="13" s="1"/>
  <c r="AG16" i="13"/>
  <c r="Q16" i="13"/>
  <c r="AL16" i="13" s="1"/>
  <c r="O16" i="13"/>
  <c r="V15" i="13"/>
  <c r="K15" i="13"/>
  <c r="I15" i="13"/>
  <c r="J15" i="13" s="1"/>
  <c r="V14" i="13"/>
  <c r="S14" i="13"/>
  <c r="M17" i="13" s="1"/>
  <c r="L14" i="13"/>
  <c r="K14" i="13"/>
  <c r="I14" i="13"/>
  <c r="J14" i="13" s="1"/>
  <c r="H14" i="13"/>
  <c r="AH13" i="13"/>
  <c r="AG13" i="13"/>
  <c r="K13" i="13"/>
  <c r="AL13" i="13" s="1"/>
  <c r="I13" i="13"/>
  <c r="AB12" i="13"/>
  <c r="P12" i="13"/>
  <c r="AB11" i="13"/>
  <c r="Y11" i="13"/>
  <c r="G20" i="13" s="1"/>
  <c r="P11" i="13"/>
  <c r="M11" i="13"/>
  <c r="G14" i="13" s="1"/>
  <c r="AL10" i="13"/>
  <c r="AK10" i="13"/>
  <c r="AM10" i="13" s="1"/>
  <c r="AH10" i="13"/>
  <c r="AI10" i="13" s="1"/>
  <c r="AG10" i="13"/>
  <c r="AF10" i="13"/>
  <c r="AE10" i="13"/>
  <c r="AC52" i="8"/>
  <c r="AA52" i="8"/>
  <c r="AB52" i="8" s="1"/>
  <c r="W52" i="8"/>
  <c r="U52" i="8"/>
  <c r="V52" i="8" s="1"/>
  <c r="Q52" i="8"/>
  <c r="O52" i="8"/>
  <c r="P52" i="8" s="1"/>
  <c r="K52" i="8"/>
  <c r="I52" i="8"/>
  <c r="J52" i="8" s="1"/>
  <c r="AD51" i="8"/>
  <c r="AC51" i="8"/>
  <c r="AA51" i="8"/>
  <c r="AB51" i="8" s="1"/>
  <c r="Z51" i="8"/>
  <c r="X51" i="8"/>
  <c r="W51" i="8"/>
  <c r="U51" i="8"/>
  <c r="V51" i="8" s="1"/>
  <c r="T51" i="8"/>
  <c r="R51" i="8"/>
  <c r="Q51" i="8"/>
  <c r="O51" i="8"/>
  <c r="P51" i="8" s="1"/>
  <c r="N51" i="8"/>
  <c r="L51" i="8"/>
  <c r="K51" i="8"/>
  <c r="I51" i="8"/>
  <c r="J51" i="8" s="1"/>
  <c r="H51" i="8"/>
  <c r="AN50" i="8"/>
  <c r="AM50" i="8"/>
  <c r="AC50" i="8"/>
  <c r="AA50" i="8"/>
  <c r="W50" i="8"/>
  <c r="U50" i="8"/>
  <c r="Q50" i="8"/>
  <c r="O50" i="8"/>
  <c r="K50" i="8"/>
  <c r="AR50" i="8" s="1"/>
  <c r="I50" i="8"/>
  <c r="W49" i="8"/>
  <c r="U49" i="8"/>
  <c r="V49" i="8" s="1"/>
  <c r="Q49" i="8"/>
  <c r="O49" i="8"/>
  <c r="P49" i="8" s="1"/>
  <c r="K49" i="8"/>
  <c r="I49" i="8"/>
  <c r="J49" i="8" s="1"/>
  <c r="Y51" i="8"/>
  <c r="X48" i="8"/>
  <c r="W48" i="8"/>
  <c r="U48" i="8"/>
  <c r="V48" i="8" s="1"/>
  <c r="T48" i="8"/>
  <c r="R48" i="8"/>
  <c r="Q48" i="8"/>
  <c r="O48" i="8"/>
  <c r="P48" i="8" s="1"/>
  <c r="N48" i="8"/>
  <c r="L48" i="8"/>
  <c r="K48" i="8"/>
  <c r="I48" i="8"/>
  <c r="J48" i="8" s="1"/>
  <c r="H48" i="8"/>
  <c r="AN47" i="8"/>
  <c r="AM47" i="8"/>
  <c r="W47" i="8"/>
  <c r="U47" i="8"/>
  <c r="Q47" i="8"/>
  <c r="O47" i="8"/>
  <c r="K47" i="8"/>
  <c r="AR47" i="8" s="1"/>
  <c r="I47" i="8"/>
  <c r="AB46" i="8"/>
  <c r="Q46" i="8"/>
  <c r="O46" i="8"/>
  <c r="P46" i="8" s="1"/>
  <c r="K46" i="8"/>
  <c r="I46" i="8"/>
  <c r="J46" i="8" s="1"/>
  <c r="S51" i="8"/>
  <c r="AB45" i="8"/>
  <c r="Y45" i="8"/>
  <c r="S48" i="8" s="1"/>
  <c r="R45" i="8"/>
  <c r="Q45" i="8"/>
  <c r="O45" i="8"/>
  <c r="P45" i="8" s="1"/>
  <c r="N45" i="8"/>
  <c r="L45" i="8"/>
  <c r="K45" i="8"/>
  <c r="I45" i="8"/>
  <c r="J45" i="8" s="1"/>
  <c r="H45" i="8"/>
  <c r="AN44" i="8"/>
  <c r="AM44" i="8"/>
  <c r="Q44" i="8"/>
  <c r="O44" i="8"/>
  <c r="K44" i="8"/>
  <c r="AR44" i="8" s="1"/>
  <c r="I44" i="8"/>
  <c r="AB43" i="8"/>
  <c r="V43" i="8"/>
  <c r="K43" i="8"/>
  <c r="I43" i="8"/>
  <c r="J43" i="8" s="1"/>
  <c r="M51" i="8"/>
  <c r="AB42" i="8"/>
  <c r="Y42" i="8"/>
  <c r="M48" i="8" s="1"/>
  <c r="V42" i="8"/>
  <c r="S42" i="8"/>
  <c r="M45" i="8" s="1"/>
  <c r="L42" i="8"/>
  <c r="K42" i="8"/>
  <c r="I42" i="8"/>
  <c r="J42" i="8" s="1"/>
  <c r="H42" i="8"/>
  <c r="AN41" i="8"/>
  <c r="AM41" i="8"/>
  <c r="K41" i="8"/>
  <c r="AR41" i="8" s="1"/>
  <c r="I41" i="8"/>
  <c r="AB40" i="8"/>
  <c r="V40" i="8"/>
  <c r="P40" i="8"/>
  <c r="G51" i="8"/>
  <c r="AB39" i="8"/>
  <c r="Y39" i="8"/>
  <c r="G48" i="8" s="1"/>
  <c r="V39" i="8"/>
  <c r="S39" i="8"/>
  <c r="G45" i="8" s="1"/>
  <c r="P39" i="8"/>
  <c r="M39" i="8"/>
  <c r="G42" i="8" s="1"/>
  <c r="AR38" i="8"/>
  <c r="AQ38" i="8"/>
  <c r="AS38" i="8" s="1"/>
  <c r="AN38" i="8"/>
  <c r="AM38" i="8"/>
  <c r="AL38" i="8"/>
  <c r="AK38" i="8"/>
  <c r="AC24" i="8"/>
  <c r="AA24" i="8"/>
  <c r="AB24" i="8" s="1"/>
  <c r="W24" i="8"/>
  <c r="U24" i="8"/>
  <c r="V24" i="8" s="1"/>
  <c r="Q24" i="8"/>
  <c r="O24" i="8"/>
  <c r="P24" i="8" s="1"/>
  <c r="K24" i="8"/>
  <c r="I24" i="8"/>
  <c r="J24" i="8" s="1"/>
  <c r="AD23" i="8"/>
  <c r="AC23" i="8"/>
  <c r="AA23" i="8"/>
  <c r="AB23" i="8" s="1"/>
  <c r="Z23" i="8"/>
  <c r="X23" i="8"/>
  <c r="W23" i="8"/>
  <c r="U23" i="8"/>
  <c r="V23" i="8" s="1"/>
  <c r="T23" i="8"/>
  <c r="R23" i="8"/>
  <c r="Q23" i="8"/>
  <c r="O23" i="8"/>
  <c r="P23" i="8" s="1"/>
  <c r="N23" i="8"/>
  <c r="L23" i="8"/>
  <c r="K23" i="8"/>
  <c r="I23" i="8"/>
  <c r="J23" i="8" s="1"/>
  <c r="H23" i="8"/>
  <c r="AN22" i="8"/>
  <c r="AM22" i="8"/>
  <c r="AC22" i="8"/>
  <c r="AA22" i="8"/>
  <c r="W22" i="8"/>
  <c r="U22" i="8"/>
  <c r="Q22" i="8"/>
  <c r="O22" i="8"/>
  <c r="K22" i="8"/>
  <c r="AR22" i="8" s="1"/>
  <c r="I22" i="8"/>
  <c r="W21" i="8"/>
  <c r="U21" i="8"/>
  <c r="V21" i="8" s="1"/>
  <c r="Q21" i="8"/>
  <c r="O21" i="8"/>
  <c r="P21" i="8" s="1"/>
  <c r="K21" i="8"/>
  <c r="I21" i="8"/>
  <c r="J21" i="8" s="1"/>
  <c r="Y23" i="8"/>
  <c r="X20" i="8"/>
  <c r="W20" i="8"/>
  <c r="U20" i="8"/>
  <c r="V20" i="8" s="1"/>
  <c r="T20" i="8"/>
  <c r="R20" i="8"/>
  <c r="Q20" i="8"/>
  <c r="O20" i="8"/>
  <c r="P20" i="8" s="1"/>
  <c r="N20" i="8"/>
  <c r="L20" i="8"/>
  <c r="K20" i="8"/>
  <c r="I20" i="8"/>
  <c r="J20" i="8" s="1"/>
  <c r="H20" i="8"/>
  <c r="AN19" i="8"/>
  <c r="AM19" i="8"/>
  <c r="W19" i="8"/>
  <c r="U19" i="8"/>
  <c r="Q19" i="8"/>
  <c r="O19" i="8"/>
  <c r="K19" i="8"/>
  <c r="AR19" i="8" s="1"/>
  <c r="I19" i="8"/>
  <c r="AB18" i="8"/>
  <c r="Q18" i="8"/>
  <c r="O18" i="8"/>
  <c r="P18" i="8" s="1"/>
  <c r="K18" i="8"/>
  <c r="I18" i="8"/>
  <c r="J18" i="8" s="1"/>
  <c r="S23" i="8"/>
  <c r="AB17" i="8"/>
  <c r="Y17" i="8"/>
  <c r="S20" i="8" s="1"/>
  <c r="R17" i="8"/>
  <c r="Q17" i="8"/>
  <c r="O17" i="8"/>
  <c r="P17" i="8" s="1"/>
  <c r="N17" i="8"/>
  <c r="L17" i="8"/>
  <c r="K17" i="8"/>
  <c r="I17" i="8"/>
  <c r="J17" i="8" s="1"/>
  <c r="H17" i="8"/>
  <c r="AN16" i="8"/>
  <c r="AM16" i="8"/>
  <c r="Q16" i="8"/>
  <c r="O16" i="8"/>
  <c r="K16" i="8"/>
  <c r="AR16" i="8" s="1"/>
  <c r="I16" i="8"/>
  <c r="AB15" i="8"/>
  <c r="V15" i="8"/>
  <c r="K15" i="8"/>
  <c r="I15" i="8"/>
  <c r="J15" i="8" s="1"/>
  <c r="M23" i="8"/>
  <c r="AB14" i="8"/>
  <c r="Y14" i="8"/>
  <c r="M20" i="8" s="1"/>
  <c r="V14" i="8"/>
  <c r="S14" i="8"/>
  <c r="M17" i="8" s="1"/>
  <c r="L14" i="8"/>
  <c r="K14" i="8"/>
  <c r="I14" i="8"/>
  <c r="J14" i="8" s="1"/>
  <c r="H14" i="8"/>
  <c r="AN13" i="8"/>
  <c r="AM13" i="8"/>
  <c r="K13" i="8"/>
  <c r="AR13" i="8" s="1"/>
  <c r="I13" i="8"/>
  <c r="AB12" i="8"/>
  <c r="V12" i="8"/>
  <c r="P12" i="8"/>
  <c r="G23" i="8"/>
  <c r="AB11" i="8"/>
  <c r="Y11" i="8"/>
  <c r="G20" i="8" s="1"/>
  <c r="V11" i="8"/>
  <c r="S11" i="8"/>
  <c r="G17" i="8" s="1"/>
  <c r="P11" i="8"/>
  <c r="M11" i="8"/>
  <c r="G14" i="8" s="1"/>
  <c r="AR10" i="8"/>
  <c r="AQ10" i="8"/>
  <c r="AS10" i="8" s="1"/>
  <c r="AN10" i="8"/>
  <c r="AM10" i="8"/>
  <c r="AL10" i="8"/>
  <c r="AK10" i="8"/>
  <c r="W21" i="11"/>
  <c r="U21" i="11"/>
  <c r="V21" i="11" s="1"/>
  <c r="Q21" i="11"/>
  <c r="O21" i="11"/>
  <c r="P21" i="11" s="1"/>
  <c r="K21" i="11"/>
  <c r="I21" i="11"/>
  <c r="J21" i="11" s="1"/>
  <c r="X20" i="11"/>
  <c r="W20" i="11"/>
  <c r="U20" i="11"/>
  <c r="V20" i="11" s="1"/>
  <c r="T20" i="11"/>
  <c r="R20" i="11"/>
  <c r="Q20" i="11"/>
  <c r="O20" i="11"/>
  <c r="P20" i="11" s="1"/>
  <c r="N20" i="11"/>
  <c r="L20" i="11"/>
  <c r="K20" i="11"/>
  <c r="I20" i="11"/>
  <c r="J20" i="11" s="1"/>
  <c r="H20" i="11"/>
  <c r="AH19" i="11"/>
  <c r="AI19" i="11" s="1"/>
  <c r="AG19" i="11"/>
  <c r="W19" i="11"/>
  <c r="U19" i="11"/>
  <c r="Q19" i="11"/>
  <c r="O19" i="11"/>
  <c r="K19" i="11"/>
  <c r="AL19" i="11" s="1"/>
  <c r="I19" i="11"/>
  <c r="AB18" i="11"/>
  <c r="Q18" i="11"/>
  <c r="O18" i="11"/>
  <c r="P18" i="11" s="1"/>
  <c r="K18" i="11"/>
  <c r="I18" i="11"/>
  <c r="J18" i="11" s="1"/>
  <c r="AB17" i="11"/>
  <c r="Y17" i="11"/>
  <c r="S20" i="11" s="1"/>
  <c r="R17" i="11"/>
  <c r="Q17" i="11"/>
  <c r="O17" i="11"/>
  <c r="P17" i="11" s="1"/>
  <c r="N17" i="11"/>
  <c r="L17" i="11"/>
  <c r="K17" i="11"/>
  <c r="I17" i="11"/>
  <c r="J17" i="11" s="1"/>
  <c r="H17" i="11"/>
  <c r="AH16" i="11"/>
  <c r="AG16" i="11"/>
  <c r="Q16" i="11"/>
  <c r="O16" i="11"/>
  <c r="K16" i="11"/>
  <c r="AL16" i="11" s="1"/>
  <c r="I16" i="11"/>
  <c r="AB15" i="11"/>
  <c r="V15" i="11"/>
  <c r="K15" i="11"/>
  <c r="I15" i="11"/>
  <c r="J15" i="11" s="1"/>
  <c r="AB14" i="11"/>
  <c r="Y14" i="11"/>
  <c r="M20" i="11" s="1"/>
  <c r="V14" i="11"/>
  <c r="S14" i="11"/>
  <c r="M17" i="11" s="1"/>
  <c r="L14" i="11"/>
  <c r="K14" i="11"/>
  <c r="I14" i="11"/>
  <c r="J14" i="11" s="1"/>
  <c r="H14" i="11"/>
  <c r="AH13" i="11"/>
  <c r="AG13" i="11"/>
  <c r="K13" i="11"/>
  <c r="AL13" i="11" s="1"/>
  <c r="I13" i="11"/>
  <c r="AB12" i="11"/>
  <c r="V12" i="11"/>
  <c r="P12" i="11"/>
  <c r="AB11" i="11"/>
  <c r="Y11" i="11"/>
  <c r="G20" i="11" s="1"/>
  <c r="V11" i="11"/>
  <c r="S11" i="11"/>
  <c r="G17" i="11" s="1"/>
  <c r="P11" i="11"/>
  <c r="M11" i="11"/>
  <c r="G14" i="11" s="1"/>
  <c r="AL10" i="11"/>
  <c r="AK10" i="11"/>
  <c r="AM10" i="11" s="1"/>
  <c r="AH10" i="11"/>
  <c r="AG10" i="11"/>
  <c r="AF10" i="11"/>
  <c r="AE10" i="11"/>
  <c r="U19" i="10"/>
  <c r="M19" i="10"/>
  <c r="E19" i="10"/>
  <c r="A85" i="10" s="1"/>
  <c r="U42" i="10"/>
  <c r="M42" i="10"/>
  <c r="A88" i="10" s="1"/>
  <c r="E42" i="10"/>
  <c r="U65" i="10"/>
  <c r="A91" i="10" s="1"/>
  <c r="M65" i="10"/>
  <c r="E65" i="10"/>
  <c r="U93" i="10"/>
  <c r="A207" i="10" s="1"/>
  <c r="M93" i="10"/>
  <c r="A187" i="10" s="1"/>
  <c r="E93" i="10"/>
  <c r="A158" i="10" s="1"/>
  <c r="U116" i="10"/>
  <c r="A210" i="10" s="1"/>
  <c r="M116" i="10"/>
  <c r="A181" i="10" s="1"/>
  <c r="E116" i="10"/>
  <c r="A161" i="10" s="1"/>
  <c r="U139" i="10"/>
  <c r="A204" i="10" s="1"/>
  <c r="M139" i="10"/>
  <c r="A184" i="10" s="1"/>
  <c r="E139" i="10"/>
  <c r="A164" i="10" s="1"/>
  <c r="U166" i="10"/>
  <c r="M166" i="10"/>
  <c r="E166" i="10"/>
  <c r="U189" i="10"/>
  <c r="M189" i="10"/>
  <c r="E189" i="10"/>
  <c r="U212" i="10"/>
  <c r="M212" i="10"/>
  <c r="E212" i="10"/>
  <c r="U45" i="13"/>
  <c r="M45" i="13"/>
  <c r="E45" i="13"/>
  <c r="U98" i="13"/>
  <c r="M98" i="13"/>
  <c r="E98" i="13"/>
  <c r="Q211" i="10"/>
  <c r="O211" i="10"/>
  <c r="P211" i="10" s="1"/>
  <c r="K211" i="10"/>
  <c r="I211" i="10"/>
  <c r="J211" i="10" s="1"/>
  <c r="R210" i="10"/>
  <c r="Q210" i="10"/>
  <c r="O210" i="10"/>
  <c r="P210" i="10" s="1"/>
  <c r="N210" i="10"/>
  <c r="L210" i="10"/>
  <c r="K210" i="10"/>
  <c r="I210" i="10"/>
  <c r="J210" i="10" s="1"/>
  <c r="H210" i="10"/>
  <c r="AB209" i="10"/>
  <c r="AA209" i="10"/>
  <c r="Q209" i="10"/>
  <c r="O209" i="10"/>
  <c r="K209" i="10"/>
  <c r="AF209" i="10" s="1"/>
  <c r="I209" i="10"/>
  <c r="V208" i="10"/>
  <c r="K208" i="10"/>
  <c r="I208" i="10"/>
  <c r="J208" i="10" s="1"/>
  <c r="V207" i="10"/>
  <c r="S207" i="10"/>
  <c r="M210" i="10" s="1"/>
  <c r="L207" i="10"/>
  <c r="K207" i="10"/>
  <c r="I207" i="10"/>
  <c r="J207" i="10" s="1"/>
  <c r="H207" i="10"/>
  <c r="AB206" i="10"/>
  <c r="AA206" i="10"/>
  <c r="K206" i="10"/>
  <c r="AF206" i="10" s="1"/>
  <c r="I206" i="10"/>
  <c r="V205" i="10"/>
  <c r="P205" i="10"/>
  <c r="V204" i="10"/>
  <c r="S204" i="10"/>
  <c r="G210" i="10" s="1"/>
  <c r="P204" i="10"/>
  <c r="M204" i="10"/>
  <c r="G207" i="10" s="1"/>
  <c r="AF203" i="10"/>
  <c r="AE203" i="10"/>
  <c r="AG203" i="10" s="1"/>
  <c r="AB203" i="10"/>
  <c r="AA203" i="10"/>
  <c r="Z203" i="10"/>
  <c r="Y203" i="10"/>
  <c r="Q188" i="10"/>
  <c r="O188" i="10"/>
  <c r="P188" i="10" s="1"/>
  <c r="K188" i="10"/>
  <c r="I188" i="10"/>
  <c r="J188" i="10" s="1"/>
  <c r="R187" i="10"/>
  <c r="Q187" i="10"/>
  <c r="O187" i="10"/>
  <c r="P187" i="10" s="1"/>
  <c r="N187" i="10"/>
  <c r="L187" i="10"/>
  <c r="K187" i="10"/>
  <c r="I187" i="10"/>
  <c r="J187" i="10" s="1"/>
  <c r="H187" i="10"/>
  <c r="AB186" i="10"/>
  <c r="AA186" i="10"/>
  <c r="Q186" i="10"/>
  <c r="O186" i="10"/>
  <c r="K186" i="10"/>
  <c r="AF186" i="10" s="1"/>
  <c r="I186" i="10"/>
  <c r="V185" i="10"/>
  <c r="K185" i="10"/>
  <c r="I185" i="10"/>
  <c r="J185" i="10" s="1"/>
  <c r="V184" i="10"/>
  <c r="S184" i="10"/>
  <c r="M187" i="10" s="1"/>
  <c r="L184" i="10"/>
  <c r="K184" i="10"/>
  <c r="I184" i="10"/>
  <c r="J184" i="10" s="1"/>
  <c r="H184" i="10"/>
  <c r="AB183" i="10"/>
  <c r="AA183" i="10"/>
  <c r="K183" i="10"/>
  <c r="AF183" i="10" s="1"/>
  <c r="I183" i="10"/>
  <c r="V182" i="10"/>
  <c r="P182" i="10"/>
  <c r="V181" i="10"/>
  <c r="S181" i="10"/>
  <c r="G187" i="10" s="1"/>
  <c r="P181" i="10"/>
  <c r="M181" i="10"/>
  <c r="G184" i="10" s="1"/>
  <c r="AF180" i="10"/>
  <c r="AE180" i="10"/>
  <c r="AG180" i="10" s="1"/>
  <c r="AB180" i="10"/>
  <c r="AC180" i="10" s="1"/>
  <c r="AA180" i="10"/>
  <c r="Z180" i="10"/>
  <c r="Y180" i="10"/>
  <c r="Q165" i="10"/>
  <c r="O165" i="10"/>
  <c r="P165" i="10" s="1"/>
  <c r="K165" i="10"/>
  <c r="I165" i="10"/>
  <c r="J165" i="10" s="1"/>
  <c r="R164" i="10"/>
  <c r="Q164" i="10"/>
  <c r="O164" i="10"/>
  <c r="P164" i="10" s="1"/>
  <c r="N164" i="10"/>
  <c r="L164" i="10"/>
  <c r="K164" i="10"/>
  <c r="I164" i="10"/>
  <c r="J164" i="10" s="1"/>
  <c r="H164" i="10"/>
  <c r="AB163" i="10"/>
  <c r="AA163" i="10"/>
  <c r="Q163" i="10"/>
  <c r="O163" i="10"/>
  <c r="K163" i="10"/>
  <c r="AF163" i="10" s="1"/>
  <c r="I163" i="10"/>
  <c r="V162" i="10"/>
  <c r="K162" i="10"/>
  <c r="I162" i="10"/>
  <c r="J162" i="10" s="1"/>
  <c r="V161" i="10"/>
  <c r="S161" i="10"/>
  <c r="M164" i="10" s="1"/>
  <c r="L161" i="10"/>
  <c r="K161" i="10"/>
  <c r="I161" i="10"/>
  <c r="J161" i="10" s="1"/>
  <c r="H161" i="10"/>
  <c r="AB160" i="10"/>
  <c r="AC160" i="10" s="1"/>
  <c r="AA160" i="10"/>
  <c r="K160" i="10"/>
  <c r="AF160" i="10" s="1"/>
  <c r="I160" i="10"/>
  <c r="V159" i="10"/>
  <c r="P159" i="10"/>
  <c r="V158" i="10"/>
  <c r="S158" i="10"/>
  <c r="G164" i="10" s="1"/>
  <c r="P158" i="10"/>
  <c r="M158" i="10"/>
  <c r="G161" i="10" s="1"/>
  <c r="AF157" i="10"/>
  <c r="AE157" i="10"/>
  <c r="AG157" i="10" s="1"/>
  <c r="AB157" i="10"/>
  <c r="AA157" i="10"/>
  <c r="Z157" i="10"/>
  <c r="Y157" i="10"/>
  <c r="Q138" i="10"/>
  <c r="O138" i="10"/>
  <c r="P138" i="10" s="1"/>
  <c r="K138" i="10"/>
  <c r="I138" i="10"/>
  <c r="J138" i="10" s="1"/>
  <c r="R137" i="10"/>
  <c r="Q137" i="10"/>
  <c r="O137" i="10"/>
  <c r="P137" i="10" s="1"/>
  <c r="N137" i="10"/>
  <c r="L137" i="10"/>
  <c r="K137" i="10"/>
  <c r="I137" i="10"/>
  <c r="J137" i="10" s="1"/>
  <c r="H137" i="10"/>
  <c r="AB136" i="10"/>
  <c r="AA136" i="10"/>
  <c r="Q136" i="10"/>
  <c r="O136" i="10"/>
  <c r="K136" i="10"/>
  <c r="AF136" i="10" s="1"/>
  <c r="I136" i="10"/>
  <c r="V135" i="10"/>
  <c r="K135" i="10"/>
  <c r="I135" i="10"/>
  <c r="J135" i="10" s="1"/>
  <c r="V134" i="10"/>
  <c r="S134" i="10"/>
  <c r="M137" i="10" s="1"/>
  <c r="L134" i="10"/>
  <c r="K134" i="10"/>
  <c r="I134" i="10"/>
  <c r="J134" i="10" s="1"/>
  <c r="H134" i="10"/>
  <c r="AB133" i="10"/>
  <c r="AA133" i="10"/>
  <c r="K133" i="10"/>
  <c r="AF133" i="10" s="1"/>
  <c r="I133" i="10"/>
  <c r="V132" i="10"/>
  <c r="P132" i="10"/>
  <c r="V131" i="10"/>
  <c r="S131" i="10"/>
  <c r="G137" i="10" s="1"/>
  <c r="P131" i="10"/>
  <c r="M131" i="10"/>
  <c r="G134" i="10" s="1"/>
  <c r="AF130" i="10"/>
  <c r="AE130" i="10"/>
  <c r="AB130" i="10"/>
  <c r="AA130" i="10"/>
  <c r="Z130" i="10"/>
  <c r="Y130" i="10"/>
  <c r="Q115" i="10"/>
  <c r="O115" i="10"/>
  <c r="P115" i="10" s="1"/>
  <c r="K115" i="10"/>
  <c r="I115" i="10"/>
  <c r="J115" i="10" s="1"/>
  <c r="R114" i="10"/>
  <c r="Q114" i="10"/>
  <c r="O114" i="10"/>
  <c r="P114" i="10" s="1"/>
  <c r="N114" i="10"/>
  <c r="L114" i="10"/>
  <c r="K114" i="10"/>
  <c r="I114" i="10"/>
  <c r="J114" i="10" s="1"/>
  <c r="H114" i="10"/>
  <c r="AB113" i="10"/>
  <c r="AA113" i="10"/>
  <c r="Q113" i="10"/>
  <c r="O113" i="10"/>
  <c r="K113" i="10"/>
  <c r="AF113" i="10" s="1"/>
  <c r="I113" i="10"/>
  <c r="V112" i="10"/>
  <c r="K112" i="10"/>
  <c r="I112" i="10"/>
  <c r="J112" i="10" s="1"/>
  <c r="V111" i="10"/>
  <c r="S111" i="10"/>
  <c r="M114" i="10" s="1"/>
  <c r="L111" i="10"/>
  <c r="K111" i="10"/>
  <c r="I111" i="10"/>
  <c r="J111" i="10" s="1"/>
  <c r="H111" i="10"/>
  <c r="AB110" i="10"/>
  <c r="AA110" i="10"/>
  <c r="K110" i="10"/>
  <c r="AF110" i="10" s="1"/>
  <c r="I110" i="10"/>
  <c r="V109" i="10"/>
  <c r="P109" i="10"/>
  <c r="V108" i="10"/>
  <c r="S108" i="10"/>
  <c r="G114" i="10" s="1"/>
  <c r="P108" i="10"/>
  <c r="M108" i="10"/>
  <c r="G111" i="10" s="1"/>
  <c r="AF107" i="10"/>
  <c r="AE107" i="10"/>
  <c r="AG107" i="10" s="1"/>
  <c r="AB107" i="10"/>
  <c r="AC107" i="10" s="1"/>
  <c r="AA107" i="10"/>
  <c r="Z107" i="10"/>
  <c r="Y107" i="10"/>
  <c r="Q92" i="10"/>
  <c r="O92" i="10"/>
  <c r="P92" i="10" s="1"/>
  <c r="K92" i="10"/>
  <c r="I92" i="10"/>
  <c r="J92" i="10" s="1"/>
  <c r="R91" i="10"/>
  <c r="Q91" i="10"/>
  <c r="O91" i="10"/>
  <c r="P91" i="10" s="1"/>
  <c r="N91" i="10"/>
  <c r="L91" i="10"/>
  <c r="K91" i="10"/>
  <c r="I91" i="10"/>
  <c r="J91" i="10" s="1"/>
  <c r="H91" i="10"/>
  <c r="AB90" i="10"/>
  <c r="AA90" i="10"/>
  <c r="Q90" i="10"/>
  <c r="O90" i="10"/>
  <c r="K90" i="10"/>
  <c r="AF90" i="10" s="1"/>
  <c r="I90" i="10"/>
  <c r="V89" i="10"/>
  <c r="K89" i="10"/>
  <c r="I89" i="10"/>
  <c r="J89" i="10" s="1"/>
  <c r="V88" i="10"/>
  <c r="S88" i="10"/>
  <c r="M91" i="10" s="1"/>
  <c r="L88" i="10"/>
  <c r="K88" i="10"/>
  <c r="I88" i="10"/>
  <c r="J88" i="10" s="1"/>
  <c r="H88" i="10"/>
  <c r="AB87" i="10"/>
  <c r="AA87" i="10"/>
  <c r="K87" i="10"/>
  <c r="AF87" i="10" s="1"/>
  <c r="I87" i="10"/>
  <c r="V86" i="10"/>
  <c r="P86" i="10"/>
  <c r="V85" i="10"/>
  <c r="S85" i="10"/>
  <c r="G91" i="10" s="1"/>
  <c r="P85" i="10"/>
  <c r="M85" i="10"/>
  <c r="G88" i="10" s="1"/>
  <c r="AF84" i="10"/>
  <c r="AE84" i="10"/>
  <c r="AG84" i="10" s="1"/>
  <c r="AB84" i="10"/>
  <c r="AC84" i="10" s="1"/>
  <c r="AA84" i="10"/>
  <c r="Z84" i="10"/>
  <c r="Y84" i="10"/>
  <c r="Q64" i="10"/>
  <c r="O64" i="10"/>
  <c r="P64" i="10" s="1"/>
  <c r="K64" i="10"/>
  <c r="I64" i="10"/>
  <c r="J64" i="10" s="1"/>
  <c r="R63" i="10"/>
  <c r="Q63" i="10"/>
  <c r="O63" i="10"/>
  <c r="P63" i="10" s="1"/>
  <c r="N63" i="10"/>
  <c r="L63" i="10"/>
  <c r="K63" i="10"/>
  <c r="I63" i="10"/>
  <c r="J63" i="10" s="1"/>
  <c r="H63" i="10"/>
  <c r="AB62" i="10"/>
  <c r="AC62" i="10" s="1"/>
  <c r="AA62" i="10"/>
  <c r="Q62" i="10"/>
  <c r="O62" i="10"/>
  <c r="K62" i="10"/>
  <c r="AF62" i="10" s="1"/>
  <c r="I62" i="10"/>
  <c r="V61" i="10"/>
  <c r="K61" i="10"/>
  <c r="I61" i="10"/>
  <c r="J61" i="10" s="1"/>
  <c r="V60" i="10"/>
  <c r="S60" i="10"/>
  <c r="M63" i="10" s="1"/>
  <c r="L60" i="10"/>
  <c r="K60" i="10"/>
  <c r="I60" i="10"/>
  <c r="J60" i="10" s="1"/>
  <c r="H60" i="10"/>
  <c r="AB59" i="10"/>
  <c r="AA59" i="10"/>
  <c r="K59" i="10"/>
  <c r="AF59" i="10" s="1"/>
  <c r="I59" i="10"/>
  <c r="V58" i="10"/>
  <c r="P58" i="10"/>
  <c r="V57" i="10"/>
  <c r="S57" i="10"/>
  <c r="G63" i="10" s="1"/>
  <c r="P57" i="10"/>
  <c r="M57" i="10"/>
  <c r="G60" i="10" s="1"/>
  <c r="AF56" i="10"/>
  <c r="AE56" i="10"/>
  <c r="AG56" i="10" s="1"/>
  <c r="AB56" i="10"/>
  <c r="AA56" i="10"/>
  <c r="Z56" i="10"/>
  <c r="Y56" i="10"/>
  <c r="Q41" i="10"/>
  <c r="O41" i="10"/>
  <c r="P41" i="10" s="1"/>
  <c r="K41" i="10"/>
  <c r="I41" i="10"/>
  <c r="J41" i="10" s="1"/>
  <c r="R40" i="10"/>
  <c r="Q40" i="10"/>
  <c r="O40" i="10"/>
  <c r="P40" i="10" s="1"/>
  <c r="N40" i="10"/>
  <c r="L40" i="10"/>
  <c r="K40" i="10"/>
  <c r="I40" i="10"/>
  <c r="J40" i="10" s="1"/>
  <c r="H40" i="10"/>
  <c r="AB39" i="10"/>
  <c r="AA39" i="10"/>
  <c r="Q39" i="10"/>
  <c r="O39" i="10"/>
  <c r="K39" i="10"/>
  <c r="AF39" i="10" s="1"/>
  <c r="I39" i="10"/>
  <c r="V38" i="10"/>
  <c r="K38" i="10"/>
  <c r="I38" i="10"/>
  <c r="J38" i="10" s="1"/>
  <c r="V37" i="10"/>
  <c r="S37" i="10"/>
  <c r="M40" i="10" s="1"/>
  <c r="L37" i="10"/>
  <c r="K37" i="10"/>
  <c r="I37" i="10"/>
  <c r="J37" i="10" s="1"/>
  <c r="H37" i="10"/>
  <c r="AB36" i="10"/>
  <c r="AC36" i="10" s="1"/>
  <c r="AA36" i="10"/>
  <c r="K36" i="10"/>
  <c r="AF36" i="10" s="1"/>
  <c r="I36" i="10"/>
  <c r="V35" i="10"/>
  <c r="P35" i="10"/>
  <c r="V34" i="10"/>
  <c r="S34" i="10"/>
  <c r="G40" i="10" s="1"/>
  <c r="P34" i="10"/>
  <c r="M34" i="10"/>
  <c r="G37" i="10" s="1"/>
  <c r="AF33" i="10"/>
  <c r="AE33" i="10"/>
  <c r="AG33" i="10" s="1"/>
  <c r="AB33" i="10"/>
  <c r="AA33" i="10"/>
  <c r="Z33" i="10"/>
  <c r="Y33" i="10"/>
  <c r="Q18" i="10"/>
  <c r="O18" i="10"/>
  <c r="P18" i="10" s="1"/>
  <c r="K18" i="10"/>
  <c r="I18" i="10"/>
  <c r="J18" i="10" s="1"/>
  <c r="R17" i="10"/>
  <c r="Q17" i="10"/>
  <c r="O17" i="10"/>
  <c r="P17" i="10" s="1"/>
  <c r="N17" i="10"/>
  <c r="L17" i="10"/>
  <c r="K17" i="10"/>
  <c r="I17" i="10"/>
  <c r="J17" i="10" s="1"/>
  <c r="H17" i="10"/>
  <c r="AB16" i="10"/>
  <c r="AA16" i="10"/>
  <c r="Q16" i="10"/>
  <c r="O16" i="10"/>
  <c r="K16" i="10"/>
  <c r="AF16" i="10" s="1"/>
  <c r="I16" i="10"/>
  <c r="V15" i="10"/>
  <c r="K15" i="10"/>
  <c r="I15" i="10"/>
  <c r="J15" i="10" s="1"/>
  <c r="V14" i="10"/>
  <c r="S14" i="10"/>
  <c r="M17" i="10" s="1"/>
  <c r="L14" i="10"/>
  <c r="K14" i="10"/>
  <c r="I14" i="10"/>
  <c r="J14" i="10" s="1"/>
  <c r="H14" i="10"/>
  <c r="AB13" i="10"/>
  <c r="AA13" i="10"/>
  <c r="K13" i="10"/>
  <c r="AF13" i="10" s="1"/>
  <c r="I13" i="10"/>
  <c r="V12" i="10"/>
  <c r="P12" i="10"/>
  <c r="V11" i="10"/>
  <c r="S11" i="10"/>
  <c r="G17" i="10" s="1"/>
  <c r="P11" i="10"/>
  <c r="M11" i="10"/>
  <c r="G14" i="10" s="1"/>
  <c r="AF10" i="10"/>
  <c r="AE10" i="10"/>
  <c r="AG10" i="10" s="1"/>
  <c r="AB10" i="10"/>
  <c r="AC10" i="10" s="1"/>
  <c r="AA10" i="10"/>
  <c r="Z10" i="10"/>
  <c r="Y10" i="10"/>
  <c r="Q97" i="13"/>
  <c r="O97" i="13"/>
  <c r="P97" i="13" s="1"/>
  <c r="K97" i="13"/>
  <c r="I97" i="13"/>
  <c r="J97" i="13" s="1"/>
  <c r="R96" i="13"/>
  <c r="Q96" i="13"/>
  <c r="O96" i="13"/>
  <c r="P96" i="13" s="1"/>
  <c r="N96" i="13"/>
  <c r="L96" i="13"/>
  <c r="K96" i="13"/>
  <c r="I96" i="13"/>
  <c r="J96" i="13" s="1"/>
  <c r="H96" i="13"/>
  <c r="AB95" i="13"/>
  <c r="AA95" i="13"/>
  <c r="Q95" i="13"/>
  <c r="O95" i="13"/>
  <c r="K95" i="13"/>
  <c r="AF95" i="13" s="1"/>
  <c r="I95" i="13"/>
  <c r="V94" i="13"/>
  <c r="K94" i="13"/>
  <c r="I94" i="13"/>
  <c r="J94" i="13" s="1"/>
  <c r="V93" i="13"/>
  <c r="S93" i="13"/>
  <c r="M96" i="13" s="1"/>
  <c r="L93" i="13"/>
  <c r="K93" i="13"/>
  <c r="I93" i="13"/>
  <c r="J93" i="13" s="1"/>
  <c r="H93" i="13"/>
  <c r="AB92" i="13"/>
  <c r="AA92" i="13"/>
  <c r="K92" i="13"/>
  <c r="AF92" i="13" s="1"/>
  <c r="I92" i="13"/>
  <c r="V91" i="13"/>
  <c r="P91" i="13"/>
  <c r="V90" i="13"/>
  <c r="S90" i="13"/>
  <c r="G96" i="13" s="1"/>
  <c r="P90" i="13"/>
  <c r="M90" i="13"/>
  <c r="G93" i="13" s="1"/>
  <c r="AF89" i="13"/>
  <c r="AE89" i="13"/>
  <c r="AG89" i="13" s="1"/>
  <c r="AB89" i="13"/>
  <c r="AA89" i="13"/>
  <c r="Z89" i="13"/>
  <c r="Y89" i="13"/>
  <c r="Q44" i="13"/>
  <c r="O44" i="13"/>
  <c r="P44" i="13" s="1"/>
  <c r="K44" i="13"/>
  <c r="I44" i="13"/>
  <c r="J44" i="13" s="1"/>
  <c r="R43" i="13"/>
  <c r="Q43" i="13"/>
  <c r="O43" i="13"/>
  <c r="P43" i="13" s="1"/>
  <c r="N43" i="13"/>
  <c r="L43" i="13"/>
  <c r="K43" i="13"/>
  <c r="I43" i="13"/>
  <c r="J43" i="13" s="1"/>
  <c r="H43" i="13"/>
  <c r="AB42" i="13"/>
  <c r="AA42" i="13"/>
  <c r="Q42" i="13"/>
  <c r="O42" i="13"/>
  <c r="K42" i="13"/>
  <c r="AF42" i="13" s="1"/>
  <c r="I42" i="13"/>
  <c r="V41" i="13"/>
  <c r="K41" i="13"/>
  <c r="I41" i="13"/>
  <c r="J41" i="13" s="1"/>
  <c r="V40" i="13"/>
  <c r="S40" i="13"/>
  <c r="M43" i="13" s="1"/>
  <c r="L40" i="13"/>
  <c r="K40" i="13"/>
  <c r="I40" i="13"/>
  <c r="J40" i="13" s="1"/>
  <c r="H40" i="13"/>
  <c r="AB39" i="13"/>
  <c r="AA39" i="13"/>
  <c r="K39" i="13"/>
  <c r="AF39" i="13" s="1"/>
  <c r="I39" i="13"/>
  <c r="V38" i="13"/>
  <c r="P38" i="13"/>
  <c r="V37" i="13"/>
  <c r="S37" i="13"/>
  <c r="G43" i="13" s="1"/>
  <c r="P37" i="13"/>
  <c r="M37" i="13"/>
  <c r="G40" i="13" s="1"/>
  <c r="AF36" i="13"/>
  <c r="AE36" i="13"/>
  <c r="AG36" i="13" s="1"/>
  <c r="AB36" i="13"/>
  <c r="AA36" i="13"/>
  <c r="Z36" i="13"/>
  <c r="Y36" i="13"/>
  <c r="AC203" i="10" l="1"/>
  <c r="AC206" i="10"/>
  <c r="AC157" i="10"/>
  <c r="AC183" i="10"/>
  <c r="AC209" i="10"/>
  <c r="AC163" i="10"/>
  <c r="AC186" i="10"/>
  <c r="AC92" i="13"/>
  <c r="AC89" i="13"/>
  <c r="AC95" i="13"/>
  <c r="AC133" i="10"/>
  <c r="AC130" i="10"/>
  <c r="AI16" i="11"/>
  <c r="AC110" i="10"/>
  <c r="AC87" i="10"/>
  <c r="AC136" i="10"/>
  <c r="AC113" i="10"/>
  <c r="AC90" i="10"/>
  <c r="AI19" i="13"/>
  <c r="AI10" i="11"/>
  <c r="AI13" i="13"/>
  <c r="AC13" i="10"/>
  <c r="AC39" i="13"/>
  <c r="AC36" i="13"/>
  <c r="AC59" i="10"/>
  <c r="AC42" i="13"/>
  <c r="AC16" i="10"/>
  <c r="AC39" i="10"/>
  <c r="AI13" i="11"/>
  <c r="AC56" i="10"/>
  <c r="AC33" i="10"/>
  <c r="AO41" i="8"/>
  <c r="AO13" i="8"/>
  <c r="AO22" i="8"/>
  <c r="AO50" i="8"/>
  <c r="AO10" i="8"/>
  <c r="AO38" i="8"/>
  <c r="AO16" i="8"/>
  <c r="AO47" i="8"/>
  <c r="AO44" i="8"/>
  <c r="AO19" i="8"/>
  <c r="AK13" i="13"/>
  <c r="AM13" i="13" s="1"/>
  <c r="AF13" i="13"/>
  <c r="AE13" i="13"/>
  <c r="AK16" i="13"/>
  <c r="AM16" i="13" s="1"/>
  <c r="AF16" i="13"/>
  <c r="AE16" i="13"/>
  <c r="AK19" i="13"/>
  <c r="AM19" i="13" s="1"/>
  <c r="AF19" i="13"/>
  <c r="AE19" i="13"/>
  <c r="AQ41" i="8"/>
  <c r="AS41" i="8" s="1"/>
  <c r="AL41" i="8"/>
  <c r="AK41" i="8"/>
  <c r="AQ44" i="8"/>
  <c r="AS44" i="8" s="1"/>
  <c r="AL44" i="8"/>
  <c r="AK44" i="8"/>
  <c r="AQ47" i="8"/>
  <c r="AS47" i="8" s="1"/>
  <c r="AL47" i="8"/>
  <c r="AK47" i="8"/>
  <c r="AQ50" i="8"/>
  <c r="AS50" i="8" s="1"/>
  <c r="AL50" i="8"/>
  <c r="AK50" i="8"/>
  <c r="AQ13" i="8"/>
  <c r="AS13" i="8" s="1"/>
  <c r="AL13" i="8"/>
  <c r="AK13" i="8"/>
  <c r="AQ16" i="8"/>
  <c r="AS16" i="8" s="1"/>
  <c r="AL16" i="8"/>
  <c r="AK16" i="8"/>
  <c r="AQ19" i="8"/>
  <c r="AS19" i="8" s="1"/>
  <c r="AL19" i="8"/>
  <c r="AK19" i="8"/>
  <c r="AQ22" i="8"/>
  <c r="AS22" i="8" s="1"/>
  <c r="AL22" i="8"/>
  <c r="AK22" i="8"/>
  <c r="AK13" i="11"/>
  <c r="AM13" i="11" s="1"/>
  <c r="AF13" i="11"/>
  <c r="AE13" i="11"/>
  <c r="AK16" i="11"/>
  <c r="AM16" i="11" s="1"/>
  <c r="AF16" i="11"/>
  <c r="AE16" i="11"/>
  <c r="AK19" i="11"/>
  <c r="AM19" i="11" s="1"/>
  <c r="AF19" i="11"/>
  <c r="AE19" i="11"/>
  <c r="AE206" i="10"/>
  <c r="AG206" i="10" s="1"/>
  <c r="Z206" i="10"/>
  <c r="Y206" i="10"/>
  <c r="AE209" i="10"/>
  <c r="AG209" i="10" s="1"/>
  <c r="Z209" i="10"/>
  <c r="Y209" i="10"/>
  <c r="AE183" i="10"/>
  <c r="AG183" i="10" s="1"/>
  <c r="Z183" i="10"/>
  <c r="Y183" i="10"/>
  <c r="AE186" i="10"/>
  <c r="AG186" i="10" s="1"/>
  <c r="Z186" i="10"/>
  <c r="Y186" i="10"/>
  <c r="AE160" i="10"/>
  <c r="AG160" i="10" s="1"/>
  <c r="Z160" i="10"/>
  <c r="Y160" i="10"/>
  <c r="AE163" i="10"/>
  <c r="AG163" i="10" s="1"/>
  <c r="Z163" i="10"/>
  <c r="Y163" i="10"/>
  <c r="AE133" i="10"/>
  <c r="AG133" i="10" s="1"/>
  <c r="Z133" i="10"/>
  <c r="Y133" i="10"/>
  <c r="AE136" i="10"/>
  <c r="AG136" i="10" s="1"/>
  <c r="Z136" i="10"/>
  <c r="Y136" i="10"/>
  <c r="AE110" i="10"/>
  <c r="AG110" i="10" s="1"/>
  <c r="Z110" i="10"/>
  <c r="Y110" i="10"/>
  <c r="AE113" i="10"/>
  <c r="AG113" i="10" s="1"/>
  <c r="Z113" i="10"/>
  <c r="Y113" i="10"/>
  <c r="AE87" i="10"/>
  <c r="AG87" i="10" s="1"/>
  <c r="Z87" i="10"/>
  <c r="Y87" i="10"/>
  <c r="AE90" i="10"/>
  <c r="AG90" i="10" s="1"/>
  <c r="Z90" i="10"/>
  <c r="Y90" i="10"/>
  <c r="AE59" i="10"/>
  <c r="AG59" i="10" s="1"/>
  <c r="Z59" i="10"/>
  <c r="Y59" i="10"/>
  <c r="AE62" i="10"/>
  <c r="AG62" i="10" s="1"/>
  <c r="Z62" i="10"/>
  <c r="Y62" i="10"/>
  <c r="AE36" i="10"/>
  <c r="AG36" i="10" s="1"/>
  <c r="Z36" i="10"/>
  <c r="Y36" i="10"/>
  <c r="AE39" i="10"/>
  <c r="AG39" i="10" s="1"/>
  <c r="Z39" i="10"/>
  <c r="Y39" i="10"/>
  <c r="AE13" i="10"/>
  <c r="AG13" i="10" s="1"/>
  <c r="Z13" i="10"/>
  <c r="Y13" i="10"/>
  <c r="AE16" i="10"/>
  <c r="AG16" i="10" s="1"/>
  <c r="Z16" i="10"/>
  <c r="Y16" i="10"/>
  <c r="AE92" i="13"/>
  <c r="AG92" i="13" s="1"/>
  <c r="Z92" i="13"/>
  <c r="Y92" i="13"/>
  <c r="AE95" i="13"/>
  <c r="AG95" i="13" s="1"/>
  <c r="Z95" i="13"/>
  <c r="Y95" i="13"/>
  <c r="AE39" i="13"/>
  <c r="AG39" i="13" s="1"/>
  <c r="Z39" i="13"/>
  <c r="Y39" i="13"/>
  <c r="AE42" i="13"/>
  <c r="AG42" i="13" s="1"/>
  <c r="Z42" i="13"/>
  <c r="Y42" i="13"/>
  <c r="AI28" i="13" l="1"/>
  <c r="AI26" i="13"/>
  <c r="O106" i="13"/>
  <c r="N106" i="13"/>
  <c r="I106" i="13"/>
  <c r="D106" i="13"/>
  <c r="AE104" i="13"/>
  <c r="Z104" i="13"/>
  <c r="T104" i="13"/>
  <c r="AE103" i="13"/>
  <c r="Z103" i="13"/>
  <c r="T103" i="13"/>
  <c r="AE102" i="13"/>
  <c r="Z102" i="13"/>
  <c r="T102" i="13"/>
  <c r="K100" i="13"/>
  <c r="J100" i="13"/>
  <c r="S87" i="13"/>
  <c r="M87" i="13"/>
  <c r="G87" i="13"/>
  <c r="S86" i="13"/>
  <c r="M86" i="13"/>
  <c r="G86" i="13"/>
  <c r="O53" i="13"/>
  <c r="N53" i="13"/>
  <c r="I53" i="13"/>
  <c r="D53" i="13"/>
  <c r="AE51" i="13"/>
  <c r="Z51" i="13"/>
  <c r="T51" i="13"/>
  <c r="AE50" i="13"/>
  <c r="Z50" i="13"/>
  <c r="T50" i="13"/>
  <c r="AE49" i="13"/>
  <c r="Z49" i="13"/>
  <c r="T49" i="13"/>
  <c r="K47" i="13"/>
  <c r="J47" i="13"/>
  <c r="S34" i="13"/>
  <c r="M34" i="13"/>
  <c r="G34" i="13"/>
  <c r="S33" i="13"/>
  <c r="M33" i="13"/>
  <c r="G33" i="13"/>
  <c r="O220" i="10"/>
  <c r="N220" i="10"/>
  <c r="I220" i="10"/>
  <c r="D220" i="10"/>
  <c r="AE218" i="10"/>
  <c r="Z218" i="10"/>
  <c r="T218" i="10"/>
  <c r="AE217" i="10"/>
  <c r="Z217" i="10"/>
  <c r="T217" i="10"/>
  <c r="AE216" i="10"/>
  <c r="Z216" i="10"/>
  <c r="T216" i="10"/>
  <c r="K214" i="10"/>
  <c r="J214" i="10"/>
  <c r="S201" i="10"/>
  <c r="M201" i="10"/>
  <c r="G201" i="10"/>
  <c r="S200" i="10"/>
  <c r="M200" i="10"/>
  <c r="G200" i="10"/>
  <c r="O197" i="10"/>
  <c r="N197" i="10"/>
  <c r="I197" i="10"/>
  <c r="D197" i="10"/>
  <c r="AE195" i="10"/>
  <c r="Z195" i="10"/>
  <c r="T195" i="10"/>
  <c r="AE194" i="10"/>
  <c r="Z194" i="10"/>
  <c r="T194" i="10"/>
  <c r="AE193" i="10"/>
  <c r="Z193" i="10"/>
  <c r="T193" i="10"/>
  <c r="K191" i="10"/>
  <c r="J191" i="10"/>
  <c r="S178" i="10"/>
  <c r="M178" i="10"/>
  <c r="G178" i="10"/>
  <c r="S177" i="10"/>
  <c r="M177" i="10"/>
  <c r="G177" i="10"/>
  <c r="O174" i="10"/>
  <c r="N174" i="10"/>
  <c r="I174" i="10"/>
  <c r="D174" i="10"/>
  <c r="AE172" i="10"/>
  <c r="Z172" i="10"/>
  <c r="T172" i="10"/>
  <c r="AE171" i="10"/>
  <c r="Z171" i="10"/>
  <c r="T171" i="10"/>
  <c r="AE170" i="10"/>
  <c r="Z170" i="10"/>
  <c r="T170" i="10"/>
  <c r="K168" i="10"/>
  <c r="J168" i="10"/>
  <c r="S155" i="10"/>
  <c r="M155" i="10"/>
  <c r="G155" i="10"/>
  <c r="S154" i="10"/>
  <c r="M154" i="10"/>
  <c r="G154" i="10"/>
  <c r="O147" i="10"/>
  <c r="N147" i="10"/>
  <c r="I147" i="10"/>
  <c r="D147" i="10"/>
  <c r="AE145" i="10"/>
  <c r="Z145" i="10"/>
  <c r="T145" i="10"/>
  <c r="AE144" i="10"/>
  <c r="Z144" i="10"/>
  <c r="T144" i="10"/>
  <c r="AE143" i="10"/>
  <c r="Z143" i="10"/>
  <c r="T143" i="10"/>
  <c r="K141" i="10"/>
  <c r="J141" i="10"/>
  <c r="S128" i="10"/>
  <c r="M128" i="10"/>
  <c r="G128" i="10"/>
  <c r="S127" i="10"/>
  <c r="M127" i="10"/>
  <c r="G127" i="10"/>
  <c r="O124" i="10"/>
  <c r="N124" i="10"/>
  <c r="I124" i="10"/>
  <c r="D124" i="10"/>
  <c r="AE122" i="10"/>
  <c r="Z122" i="10"/>
  <c r="T122" i="10"/>
  <c r="AE121" i="10"/>
  <c r="Z121" i="10"/>
  <c r="T121" i="10"/>
  <c r="AE120" i="10"/>
  <c r="Z120" i="10"/>
  <c r="T120" i="10"/>
  <c r="K118" i="10"/>
  <c r="J118" i="10"/>
  <c r="S105" i="10"/>
  <c r="M105" i="10"/>
  <c r="G105" i="10"/>
  <c r="S104" i="10"/>
  <c r="M104" i="10"/>
  <c r="G104" i="10"/>
  <c r="O101" i="10"/>
  <c r="N101" i="10"/>
  <c r="I101" i="10"/>
  <c r="D101" i="10"/>
  <c r="AE99" i="10"/>
  <c r="Z99" i="10"/>
  <c r="T99" i="10"/>
  <c r="AE98" i="10"/>
  <c r="Z98" i="10"/>
  <c r="T98" i="10"/>
  <c r="AE97" i="10"/>
  <c r="Z97" i="10"/>
  <c r="T97" i="10"/>
  <c r="K95" i="10"/>
  <c r="J95" i="10"/>
  <c r="S82" i="10"/>
  <c r="M82" i="10"/>
  <c r="G82" i="10"/>
  <c r="S81" i="10"/>
  <c r="M81" i="10"/>
  <c r="G81" i="10"/>
  <c r="O73" i="10"/>
  <c r="N73" i="10"/>
  <c r="I73" i="10"/>
  <c r="D73" i="10"/>
  <c r="AE71" i="10"/>
  <c r="Z71" i="10"/>
  <c r="T71" i="10"/>
  <c r="AE70" i="10"/>
  <c r="Z70" i="10"/>
  <c r="T70" i="10"/>
  <c r="AE69" i="10"/>
  <c r="Z69" i="10"/>
  <c r="T69" i="10"/>
  <c r="K67" i="10"/>
  <c r="J67" i="10"/>
  <c r="S54" i="10"/>
  <c r="M54" i="10"/>
  <c r="G54" i="10"/>
  <c r="S53" i="10"/>
  <c r="M53" i="10"/>
  <c r="G53" i="10"/>
  <c r="AI27" i="13" l="1"/>
  <c r="AD26" i="13"/>
  <c r="X26" i="13"/>
  <c r="N30" i="13"/>
  <c r="M30" i="13"/>
  <c r="F30" i="13"/>
  <c r="A30" i="13"/>
  <c r="AI25" i="13"/>
  <c r="AD25" i="13"/>
  <c r="X25" i="13"/>
  <c r="AD28" i="13"/>
  <c r="X28" i="13"/>
  <c r="AD27" i="13"/>
  <c r="X27" i="13"/>
  <c r="N24" i="13"/>
  <c r="M24" i="13"/>
  <c r="F24" i="13"/>
  <c r="A24" i="13"/>
  <c r="Y8" i="13"/>
  <c r="S8" i="13"/>
  <c r="M8" i="13"/>
  <c r="G8" i="13"/>
  <c r="Y7" i="13"/>
  <c r="S7" i="13"/>
  <c r="M7" i="13"/>
  <c r="G7" i="13"/>
  <c r="AJ59" i="8"/>
  <c r="AD59" i="8"/>
  <c r="R59" i="8"/>
  <c r="M59" i="8"/>
  <c r="G59" i="8"/>
  <c r="AJ58" i="8"/>
  <c r="AD58" i="8"/>
  <c r="R58" i="8"/>
  <c r="M58" i="8"/>
  <c r="G58" i="8"/>
  <c r="AJ57" i="8"/>
  <c r="AD57" i="8"/>
  <c r="M57" i="8"/>
  <c r="G57" i="8"/>
  <c r="AJ56" i="8"/>
  <c r="AD56" i="8"/>
  <c r="R56" i="8"/>
  <c r="M56" i="8"/>
  <c r="G56" i="8"/>
  <c r="AJ55" i="8"/>
  <c r="AD55" i="8"/>
  <c r="R55" i="8"/>
  <c r="M55" i="8"/>
  <c r="G55" i="8"/>
  <c r="AE36" i="8"/>
  <c r="Y36" i="8"/>
  <c r="S36" i="8"/>
  <c r="M36" i="8"/>
  <c r="G36" i="8"/>
  <c r="AE35" i="8"/>
  <c r="Y35" i="8"/>
  <c r="S35" i="8"/>
  <c r="M35" i="8"/>
  <c r="G35" i="8"/>
  <c r="AI30" i="11" l="1"/>
  <c r="AD30" i="11"/>
  <c r="X30" i="11"/>
  <c r="N30" i="11"/>
  <c r="M30" i="11"/>
  <c r="F30" i="11"/>
  <c r="A30" i="11"/>
  <c r="AI29" i="11"/>
  <c r="AD29" i="11"/>
  <c r="X29" i="11"/>
  <c r="AI28" i="11"/>
  <c r="AD28" i="11"/>
  <c r="X28" i="11"/>
  <c r="AI27" i="11"/>
  <c r="AD27" i="11"/>
  <c r="X27" i="11"/>
  <c r="AD26" i="11"/>
  <c r="X26" i="11"/>
  <c r="AD25" i="11"/>
  <c r="X25" i="11"/>
  <c r="N24" i="11"/>
  <c r="M24" i="11"/>
  <c r="F24" i="11"/>
  <c r="A24" i="11"/>
  <c r="Y8" i="11"/>
  <c r="S8" i="11"/>
  <c r="M8" i="11"/>
  <c r="G8" i="11"/>
  <c r="Y7" i="11"/>
  <c r="S7" i="11"/>
  <c r="M7" i="11"/>
  <c r="G7" i="11"/>
  <c r="O50" i="10"/>
  <c r="N50" i="10"/>
  <c r="I50" i="10"/>
  <c r="D50" i="10"/>
  <c r="AE48" i="10"/>
  <c r="Z48" i="10"/>
  <c r="T48" i="10"/>
  <c r="AE47" i="10"/>
  <c r="Z47" i="10"/>
  <c r="T47" i="10"/>
  <c r="AE46" i="10"/>
  <c r="Z46" i="10"/>
  <c r="T46" i="10"/>
  <c r="K44" i="10"/>
  <c r="J44" i="10"/>
  <c r="S31" i="10"/>
  <c r="M31" i="10"/>
  <c r="G31" i="10"/>
  <c r="S30" i="10"/>
  <c r="M30" i="10"/>
  <c r="G30" i="10"/>
  <c r="O27" i="10"/>
  <c r="N27" i="10"/>
  <c r="I27" i="10"/>
  <c r="D27" i="10"/>
  <c r="AE25" i="10"/>
  <c r="Z25" i="10"/>
  <c r="T25" i="10"/>
  <c r="AE24" i="10"/>
  <c r="Z24" i="10"/>
  <c r="T24" i="10"/>
  <c r="AE23" i="10"/>
  <c r="Z23" i="10"/>
  <c r="T23" i="10"/>
  <c r="K21" i="10"/>
  <c r="J21" i="10"/>
  <c r="S8" i="10"/>
  <c r="M8" i="10"/>
  <c r="G8" i="10"/>
  <c r="S7" i="10"/>
  <c r="M7" i="10"/>
  <c r="G7" i="10"/>
  <c r="AJ31" i="8"/>
  <c r="AD31" i="8"/>
  <c r="R31" i="8"/>
  <c r="M31" i="8"/>
  <c r="G31" i="8"/>
  <c r="AJ30" i="8"/>
  <c r="AD30" i="8"/>
  <c r="R30" i="8"/>
  <c r="M30" i="8"/>
  <c r="G30" i="8"/>
  <c r="AJ29" i="8"/>
  <c r="AD29" i="8"/>
  <c r="M29" i="8"/>
  <c r="G29" i="8"/>
  <c r="AJ28" i="8"/>
  <c r="AD28" i="8"/>
  <c r="R28" i="8"/>
  <c r="M28" i="8"/>
  <c r="G28" i="8"/>
  <c r="AJ27" i="8"/>
  <c r="AD27" i="8"/>
  <c r="R27" i="8"/>
  <c r="M27" i="8"/>
  <c r="G27" i="8"/>
  <c r="AE8" i="8"/>
  <c r="Y8" i="8"/>
  <c r="S8" i="8"/>
  <c r="M8" i="8"/>
  <c r="G8" i="8"/>
  <c r="AE7" i="8"/>
  <c r="Y7" i="8"/>
  <c r="S7" i="8"/>
  <c r="M7" i="8"/>
  <c r="G7" i="8"/>
</calcChain>
</file>

<file path=xl/sharedStrings.xml><?xml version="1.0" encoding="utf-8"?>
<sst xmlns="http://schemas.openxmlformats.org/spreadsheetml/2006/main" count="862" uniqueCount="210">
  <si>
    <t>勝
数</t>
  </si>
  <si>
    <t>負
数</t>
  </si>
  <si>
    <t>得</t>
  </si>
  <si>
    <t>失</t>
  </si>
  <si>
    <t>得点</t>
  </si>
  <si>
    <t>失点</t>
  </si>
  <si>
    <t>ポイント
率</t>
  </si>
  <si>
    <t>順位</t>
  </si>
  <si>
    <t>セット</t>
  </si>
  <si>
    <t>セット率</t>
  </si>
  <si>
    <t>審判</t>
  </si>
  <si>
    <t>対</t>
  </si>
  <si>
    <t>第２試合</t>
  </si>
  <si>
    <t>第３試合</t>
  </si>
  <si>
    <t>第４試合</t>
  </si>
  <si>
    <t>第５試合</t>
  </si>
  <si>
    <t>第６試合</t>
  </si>
  <si>
    <t>第１試合</t>
    <phoneticPr fontId="2"/>
  </si>
  <si>
    <t>第２試合両チーム</t>
    <phoneticPr fontId="2"/>
  </si>
  <si>
    <t>第１試合両チーム</t>
    <phoneticPr fontId="2"/>
  </si>
  <si>
    <t>コート配置</t>
    <rPh sb="3" eb="5">
      <t>ハイチ</t>
    </rPh>
    <phoneticPr fontId="10"/>
  </si>
  <si>
    <t>主催</t>
    <rPh sb="0" eb="2">
      <t>シュサイ</t>
    </rPh>
    <phoneticPr fontId="8"/>
  </si>
  <si>
    <t>協賛</t>
    <rPh sb="0" eb="2">
      <t>キョウサン</t>
    </rPh>
    <phoneticPr fontId="8"/>
  </si>
  <si>
    <t>協力</t>
    <rPh sb="0" eb="2">
      <t>キョウリョク</t>
    </rPh>
    <phoneticPr fontId="8"/>
  </si>
  <si>
    <t>株式会社ミカサ　　株式会社モルテン</t>
    <phoneticPr fontId="8"/>
  </si>
  <si>
    <t>期日</t>
    <rPh sb="0" eb="2">
      <t>キジツ</t>
    </rPh>
    <phoneticPr fontId="8"/>
  </si>
  <si>
    <t>会場</t>
    <rPh sb="0" eb="2">
      <t>カイジョウ</t>
    </rPh>
    <phoneticPr fontId="8"/>
  </si>
  <si>
    <t>町田市立総合体育館サブアリーナ</t>
    <rPh sb="0" eb="2">
      <t>マチダ</t>
    </rPh>
    <rPh sb="2" eb="4">
      <t>シリツ</t>
    </rPh>
    <rPh sb="4" eb="6">
      <t>ソウゴウ</t>
    </rPh>
    <rPh sb="6" eb="9">
      <t>タイイクカン</t>
    </rPh>
    <phoneticPr fontId="8"/>
  </si>
  <si>
    <t>出入口</t>
    <rPh sb="0" eb="2">
      <t>デイ</t>
    </rPh>
    <rPh sb="2" eb="3">
      <t>グチ</t>
    </rPh>
    <phoneticPr fontId="10"/>
  </si>
  <si>
    <t>倉庫</t>
    <rPh sb="0" eb="2">
      <t>ソウコ</t>
    </rPh>
    <phoneticPr fontId="10"/>
  </si>
  <si>
    <t>本部</t>
    <rPh sb="0" eb="2">
      <t>ホンブ</t>
    </rPh>
    <phoneticPr fontId="2"/>
  </si>
  <si>
    <t>諸注意</t>
    <phoneticPr fontId="2"/>
  </si>
  <si>
    <t>参加チーム</t>
    <rPh sb="0" eb="2">
      <t>サンカ</t>
    </rPh>
    <phoneticPr fontId="2"/>
  </si>
  <si>
    <t>フリー</t>
    <phoneticPr fontId="2"/>
  </si>
  <si>
    <t>Ｂコート</t>
    <phoneticPr fontId="2"/>
  </si>
  <si>
    <t>サマーフェスティバル　ｉｎ　町田</t>
    <rPh sb="14" eb="16">
      <t>マチダ</t>
    </rPh>
    <phoneticPr fontId="2"/>
  </si>
  <si>
    <t>東京都ソフトバレーボール連盟</t>
    <rPh sb="0" eb="3">
      <t>トウキョウト</t>
    </rPh>
    <rPh sb="12" eb="14">
      <t>レンメイ</t>
    </rPh>
    <phoneticPr fontId="8"/>
  </si>
  <si>
    <t>サマーフェスティバル　ｉｎ　町田</t>
    <rPh sb="14" eb="16">
      <t>マチダ</t>
    </rPh>
    <phoneticPr fontId="8"/>
  </si>
  <si>
    <t>午前の部</t>
    <rPh sb="0" eb="2">
      <t>ゴゼン</t>
    </rPh>
    <rPh sb="3" eb="4">
      <t>ブ</t>
    </rPh>
    <phoneticPr fontId="2"/>
  </si>
  <si>
    <t>Ｓｏｕｔｈ</t>
    <phoneticPr fontId="2"/>
  </si>
  <si>
    <t>午後の部</t>
    <rPh sb="0" eb="2">
      <t>ゴゴ</t>
    </rPh>
    <rPh sb="3" eb="4">
      <t>ブ</t>
    </rPh>
    <phoneticPr fontId="2"/>
  </si>
  <si>
    <t>レディースフリー</t>
    <phoneticPr fontId="2"/>
  </si>
  <si>
    <t>チーム牟礼</t>
    <rPh sb="3" eb="5">
      <t>ムレ</t>
    </rPh>
    <phoneticPr fontId="2"/>
  </si>
  <si>
    <t>ＣｅＬＬ</t>
    <phoneticPr fontId="2"/>
  </si>
  <si>
    <t>ｎｅｘｕｓ</t>
    <phoneticPr fontId="2"/>
  </si>
  <si>
    <t>・</t>
    <phoneticPr fontId="2"/>
  </si>
  <si>
    <t>審判は指定されたチームで行ってください。</t>
    <rPh sb="0" eb="2">
      <t>シンパン</t>
    </rPh>
    <rPh sb="3" eb="5">
      <t>シテイ</t>
    </rPh>
    <rPh sb="12" eb="13">
      <t>オコナ</t>
    </rPh>
    <phoneticPr fontId="2"/>
  </si>
  <si>
    <t>ホイッスルは各コートで指定されている短管・長管でお願いします。</t>
    <rPh sb="6" eb="7">
      <t>カク</t>
    </rPh>
    <rPh sb="11" eb="13">
      <t>シテイ</t>
    </rPh>
    <rPh sb="18" eb="20">
      <t>タンカン</t>
    </rPh>
    <rPh sb="21" eb="23">
      <t>チョウカン</t>
    </rPh>
    <rPh sb="25" eb="26">
      <t>ネガ</t>
    </rPh>
    <phoneticPr fontId="2"/>
  </si>
  <si>
    <t>全セット１５点先取(１５－１４で終了）</t>
    <rPh sb="0" eb="1">
      <t>ゼン</t>
    </rPh>
    <rPh sb="6" eb="7">
      <t>テン</t>
    </rPh>
    <rPh sb="7" eb="9">
      <t>センシュ</t>
    </rPh>
    <rPh sb="16" eb="18">
      <t>シュウリョウ</t>
    </rPh>
    <phoneticPr fontId="2"/>
  </si>
  <si>
    <t>各自、熱中症予防のため、水分補給をしっかり行ってください。</t>
    <rPh sb="0" eb="2">
      <t>カクジ</t>
    </rPh>
    <rPh sb="3" eb="6">
      <t>ネッチュウショウ</t>
    </rPh>
    <rPh sb="6" eb="8">
      <t>ヨボウ</t>
    </rPh>
    <rPh sb="12" eb="14">
      <t>スイブン</t>
    </rPh>
    <rPh sb="14" eb="16">
      <t>ホキュウ</t>
    </rPh>
    <rPh sb="21" eb="22">
      <t>オコナ</t>
    </rPh>
    <phoneticPr fontId="2"/>
  </si>
  <si>
    <t>Ｃコート</t>
    <phoneticPr fontId="10"/>
  </si>
  <si>
    <t>Ｄコート</t>
    <phoneticPr fontId="10"/>
  </si>
  <si>
    <t>長管</t>
    <rPh sb="0" eb="2">
      <t>チョウカン</t>
    </rPh>
    <phoneticPr fontId="2"/>
  </si>
  <si>
    <t>短管</t>
    <rPh sb="0" eb="2">
      <t>タンカン</t>
    </rPh>
    <phoneticPr fontId="2"/>
  </si>
  <si>
    <t>Ｂコート</t>
    <phoneticPr fontId="10"/>
  </si>
  <si>
    <t>Ｃコート　試合順</t>
    <phoneticPr fontId="2"/>
  </si>
  <si>
    <t>順位戦</t>
    <rPh sb="0" eb="3">
      <t>ジュンイセン</t>
    </rPh>
    <phoneticPr fontId="2"/>
  </si>
  <si>
    <t>予選１位</t>
    <rPh sb="0" eb="2">
      <t>ヨセン</t>
    </rPh>
    <rPh sb="3" eb="4">
      <t>イ</t>
    </rPh>
    <phoneticPr fontId="2"/>
  </si>
  <si>
    <t>－</t>
  </si>
  <si>
    <t>第７試合</t>
    <phoneticPr fontId="2"/>
  </si>
  <si>
    <t>予選４位</t>
    <rPh sb="0" eb="2">
      <t>ヨセン</t>
    </rPh>
    <rPh sb="3" eb="4">
      <t>イ</t>
    </rPh>
    <phoneticPr fontId="2"/>
  </si>
  <si>
    <t>第８試合両チーム</t>
    <phoneticPr fontId="2"/>
  </si>
  <si>
    <t>第８試合</t>
  </si>
  <si>
    <t>予選３位</t>
    <rPh sb="0" eb="2">
      <t>ヨセン</t>
    </rPh>
    <rPh sb="3" eb="4">
      <t>イ</t>
    </rPh>
    <phoneticPr fontId="2"/>
  </si>
  <si>
    <t>予選２位</t>
    <rPh sb="0" eb="2">
      <t>ヨセン</t>
    </rPh>
    <rPh sb="3" eb="4">
      <t>イ</t>
    </rPh>
    <phoneticPr fontId="2"/>
  </si>
  <si>
    <t>第７試合両チーム</t>
    <phoneticPr fontId="2"/>
  </si>
  <si>
    <t>第９試合</t>
  </si>
  <si>
    <t>第７試合負け</t>
    <rPh sb="0" eb="1">
      <t>ダイ</t>
    </rPh>
    <rPh sb="2" eb="4">
      <t>シアイ</t>
    </rPh>
    <rPh sb="4" eb="5">
      <t>マ</t>
    </rPh>
    <phoneticPr fontId="2"/>
  </si>
  <si>
    <t>第８試合負け</t>
    <rPh sb="0" eb="1">
      <t>ダイ</t>
    </rPh>
    <rPh sb="2" eb="4">
      <t>シアイ</t>
    </rPh>
    <rPh sb="4" eb="5">
      <t>マ</t>
    </rPh>
    <phoneticPr fontId="2"/>
  </si>
  <si>
    <t>第１０試合</t>
  </si>
  <si>
    <t>第７試合勝ち</t>
    <rPh sb="0" eb="1">
      <t>ダイ</t>
    </rPh>
    <rPh sb="2" eb="4">
      <t>シアイ</t>
    </rPh>
    <rPh sb="4" eb="5">
      <t>カ</t>
    </rPh>
    <phoneticPr fontId="2"/>
  </si>
  <si>
    <t>第８試合勝ち</t>
    <rPh sb="0" eb="1">
      <t>ダイ</t>
    </rPh>
    <rPh sb="2" eb="4">
      <t>シアイ</t>
    </rPh>
    <rPh sb="4" eb="5">
      <t>カ</t>
    </rPh>
    <phoneticPr fontId="2"/>
  </si>
  <si>
    <t>第９試合両チーム</t>
    <phoneticPr fontId="2"/>
  </si>
  <si>
    <t>Ｃコート</t>
    <phoneticPr fontId="2"/>
  </si>
  <si>
    <t>勝数</t>
  </si>
  <si>
    <t>Ａコート　　試合順</t>
    <phoneticPr fontId="2"/>
  </si>
  <si>
    <t>第１０試合両チーム</t>
    <phoneticPr fontId="2"/>
  </si>
  <si>
    <t>Ａコート</t>
    <phoneticPr fontId="2"/>
  </si>
  <si>
    <t>Ｄコート</t>
    <phoneticPr fontId="2"/>
  </si>
  <si>
    <t>Ｂコート　試合順</t>
    <phoneticPr fontId="2"/>
  </si>
  <si>
    <t>※</t>
    <phoneticPr fontId="2"/>
  </si>
  <si>
    <t>Ａコート　試合順</t>
    <phoneticPr fontId="2"/>
  </si>
  <si>
    <t>－</t>
    <phoneticPr fontId="2"/>
  </si>
  <si>
    <t>審判</t>
    <rPh sb="0" eb="2">
      <t>シンパン</t>
    </rPh>
    <phoneticPr fontId="2"/>
  </si>
  <si>
    <t>Ｂコート　第６試合</t>
    <rPh sb="5" eb="6">
      <t>ダイ</t>
    </rPh>
    <rPh sb="7" eb="9">
      <t>シアイ</t>
    </rPh>
    <phoneticPr fontId="2"/>
  </si>
  <si>
    <t>２０２５年度　東京都ソフトバレーボール連盟</t>
    <rPh sb="4" eb="6">
      <t>ネンド</t>
    </rPh>
    <rPh sb="7" eb="10">
      <t>トウキョウト</t>
    </rPh>
    <rPh sb="19" eb="21">
      <t>レンメイ</t>
    </rPh>
    <phoneticPr fontId="8"/>
  </si>
  <si>
    <t>寺田ホールディングス株式会社　　　</t>
    <phoneticPr fontId="8"/>
  </si>
  <si>
    <t>２０２５年 ７月 ２７日（日）</t>
    <rPh sb="4" eb="5">
      <t>ネン</t>
    </rPh>
    <rPh sb="7" eb="8">
      <t>ガツ</t>
    </rPh>
    <rPh sb="11" eb="12">
      <t>ヒ</t>
    </rPh>
    <rPh sb="13" eb="14">
      <t>ニチ</t>
    </rPh>
    <phoneticPr fontId="8"/>
  </si>
  <si>
    <t>Ａコート</t>
    <phoneticPr fontId="10"/>
  </si>
  <si>
    <t>Ｅコート</t>
    <phoneticPr fontId="10"/>
  </si>
  <si>
    <t>Ｆコート</t>
    <phoneticPr fontId="10"/>
  </si>
  <si>
    <t>ミックス200</t>
    <phoneticPr fontId="2"/>
  </si>
  <si>
    <t>ミックス１６０歳</t>
    <rPh sb="7" eb="8">
      <t>サイ</t>
    </rPh>
    <phoneticPr fontId="2"/>
  </si>
  <si>
    <t>ミックス２００歳</t>
    <rPh sb="7" eb="8">
      <t>サイ</t>
    </rPh>
    <phoneticPr fontId="2"/>
  </si>
  <si>
    <t>レディース２００歳</t>
    <rPh sb="8" eb="9">
      <t>サイ</t>
    </rPh>
    <phoneticPr fontId="2"/>
  </si>
  <si>
    <t>アップルズ</t>
  </si>
  <si>
    <t>アップルズ</t>
    <phoneticPr fontId="2"/>
  </si>
  <si>
    <t>ＣｅＬＬ</t>
  </si>
  <si>
    <t>ＭＧ</t>
  </si>
  <si>
    <t>ＭＧ</t>
    <phoneticPr fontId="2"/>
  </si>
  <si>
    <t>ＡＮＧＥ</t>
  </si>
  <si>
    <t>ＡＮＧＥ</t>
    <phoneticPr fontId="2"/>
  </si>
  <si>
    <t>Ｃｏｌｏｒｓ</t>
  </si>
  <si>
    <t>Ｃｏｌｏｒｓ</t>
    <phoneticPr fontId="2"/>
  </si>
  <si>
    <t>Ａｍｂｉｔｉｏｕｓ</t>
  </si>
  <si>
    <t>Ａｍｂｉｔｉｏｕｓ</t>
    <phoneticPr fontId="2"/>
  </si>
  <si>
    <t>すいようび</t>
  </si>
  <si>
    <t>すいようび</t>
    <phoneticPr fontId="2"/>
  </si>
  <si>
    <t>チーム牟礼</t>
  </si>
  <si>
    <t>Ｒｉｎｇ</t>
  </si>
  <si>
    <t>Ｒｉｎｇ</t>
    <phoneticPr fontId="2"/>
  </si>
  <si>
    <t>Ｓｏｕｔｈ</t>
  </si>
  <si>
    <t>Ｔｅａｍかつ亭</t>
    <rPh sb="6" eb="7">
      <t>テイ</t>
    </rPh>
    <phoneticPr fontId="2"/>
  </si>
  <si>
    <t>中野組</t>
    <rPh sb="0" eb="2">
      <t>ナカノ</t>
    </rPh>
    <rPh sb="2" eb="3">
      <t>グミ</t>
    </rPh>
    <phoneticPr fontId="2"/>
  </si>
  <si>
    <t>ＳＮＡＰ～ず　Ａ</t>
    <phoneticPr fontId="2"/>
  </si>
  <si>
    <t>ＳＮＡＰ～ず　Ｂ</t>
    <phoneticPr fontId="2"/>
  </si>
  <si>
    <t>ひよどり山中学校</t>
    <rPh sb="4" eb="5">
      <t>ヤマ</t>
    </rPh>
    <rPh sb="5" eb="8">
      <t>チュウガッコウ</t>
    </rPh>
    <phoneticPr fontId="2"/>
  </si>
  <si>
    <t>Ｃｏｐａｉｎ</t>
    <phoneticPr fontId="2"/>
  </si>
  <si>
    <t>アクターファイブ</t>
    <phoneticPr fontId="2"/>
  </si>
  <si>
    <t>ＲＯＳＳＯ</t>
    <phoneticPr fontId="2"/>
  </si>
  <si>
    <t>町田イースト</t>
    <rPh sb="0" eb="2">
      <t>マチダ</t>
    </rPh>
    <phoneticPr fontId="2"/>
  </si>
  <si>
    <t>Ａｍｂｉｔｉｏｕｓ・Ｇ</t>
    <phoneticPr fontId="2"/>
  </si>
  <si>
    <t>Ｚｅｂｒａ</t>
    <phoneticPr fontId="2"/>
  </si>
  <si>
    <t>炎神</t>
    <rPh sb="0" eb="1">
      <t>エン</t>
    </rPh>
    <rPh sb="1" eb="2">
      <t>ジン</t>
    </rPh>
    <phoneticPr fontId="2"/>
  </si>
  <si>
    <t>JUST　DO　IT.</t>
    <phoneticPr fontId="2"/>
  </si>
  <si>
    <t>ｍｉｎｔｏ＋ｇ</t>
    <phoneticPr fontId="2"/>
  </si>
  <si>
    <t>チームＨＩＲＯ</t>
    <phoneticPr fontId="2"/>
  </si>
  <si>
    <t>gaggles</t>
    <phoneticPr fontId="2"/>
  </si>
  <si>
    <t>順位戦は３セットマッチの２セット先取で行います。</t>
    <rPh sb="0" eb="3">
      <t>ジュンイセン</t>
    </rPh>
    <rPh sb="16" eb="18">
      <t>センシュ</t>
    </rPh>
    <rPh sb="19" eb="20">
      <t>オコナ</t>
    </rPh>
    <phoneticPr fontId="2"/>
  </si>
  <si>
    <t>予選は２セットマッチで行います。</t>
    <rPh sb="0" eb="2">
      <t>ヨセン</t>
    </rPh>
    <rPh sb="11" eb="12">
      <t>オコナ</t>
    </rPh>
    <phoneticPr fontId="2"/>
  </si>
  <si>
    <t>２０２５年度　東京都ソフトバレーボール連盟</t>
    <rPh sb="4" eb="6">
      <t>ネンド</t>
    </rPh>
    <rPh sb="7" eb="10">
      <t>トウキョウト</t>
    </rPh>
    <phoneticPr fontId="8"/>
  </si>
  <si>
    <t>レディースフリー・レディース２００歳の部（予選）</t>
    <rPh sb="17" eb="18">
      <t>サイ</t>
    </rPh>
    <rPh sb="19" eb="20">
      <t>ブ</t>
    </rPh>
    <rPh sb="21" eb="23">
      <t>ヨセン</t>
    </rPh>
    <phoneticPr fontId="2"/>
  </si>
  <si>
    <t>Ａ・Ｂコート</t>
    <phoneticPr fontId="2"/>
  </si>
  <si>
    <t>Ｄ７</t>
    <phoneticPr fontId="2"/>
  </si>
  <si>
    <t>Ｄ１０</t>
    <phoneticPr fontId="2"/>
  </si>
  <si>
    <t>Ｄ８</t>
    <phoneticPr fontId="2"/>
  </si>
  <si>
    <t>Ｄ９</t>
    <phoneticPr fontId="2"/>
  </si>
  <si>
    <t>Ｄコート 試合順</t>
    <phoneticPr fontId="2"/>
  </si>
  <si>
    <t>Ｄコート　試合順</t>
    <phoneticPr fontId="2"/>
  </si>
  <si>
    <t>ミックス１６０歳の部(予選）</t>
    <rPh sb="7" eb="8">
      <t>サイ</t>
    </rPh>
    <rPh sb="9" eb="10">
      <t>ブ</t>
    </rPh>
    <rPh sb="11" eb="13">
      <t>ヨセン</t>
    </rPh>
    <phoneticPr fontId="2"/>
  </si>
  <si>
    <t>２０２５年度　東京都ソフトバレーボール連盟</t>
    <phoneticPr fontId="8"/>
  </si>
  <si>
    <t>Ｂコート　　試合順</t>
    <phoneticPr fontId="2"/>
  </si>
  <si>
    <t>Ｅ・Ｆコート</t>
    <phoneticPr fontId="2"/>
  </si>
  <si>
    <t>Ｆコート　　試合順</t>
    <phoneticPr fontId="2"/>
  </si>
  <si>
    <t>Ｅコート　　試合順</t>
    <phoneticPr fontId="2"/>
  </si>
  <si>
    <t>試合をやっていないチームが2コートの審判を行います。</t>
    <rPh sb="0" eb="2">
      <t>シアイ</t>
    </rPh>
    <rPh sb="18" eb="20">
      <t>シンパン</t>
    </rPh>
    <rPh sb="21" eb="22">
      <t>オコナ</t>
    </rPh>
    <phoneticPr fontId="2"/>
  </si>
  <si>
    <t>足らないところは本部役員で補充しますが、場合によっては線審をなしで行うこともあります。</t>
    <rPh sb="0" eb="1">
      <t>タ</t>
    </rPh>
    <rPh sb="8" eb="10">
      <t>ホンブ</t>
    </rPh>
    <rPh sb="10" eb="12">
      <t>ヤクイン</t>
    </rPh>
    <rPh sb="13" eb="15">
      <t>ホジュウ</t>
    </rPh>
    <rPh sb="20" eb="22">
      <t>バアイ</t>
    </rPh>
    <rPh sb="27" eb="29">
      <t>センシン</t>
    </rPh>
    <rPh sb="33" eb="34">
      <t>オコナ</t>
    </rPh>
    <phoneticPr fontId="2"/>
  </si>
  <si>
    <t>Ｅコート　第６試合</t>
    <rPh sb="5" eb="6">
      <t>ダイ</t>
    </rPh>
    <rPh sb="7" eb="9">
      <t>シアイ</t>
    </rPh>
    <phoneticPr fontId="2"/>
  </si>
  <si>
    <t>Ａコート　第６試合</t>
    <rPh sb="5" eb="6">
      <t>ダイ</t>
    </rPh>
    <rPh sb="7" eb="9">
      <t>シアイ</t>
    </rPh>
    <phoneticPr fontId="2"/>
  </si>
  <si>
    <t>Ｅコート　第７試合</t>
    <rPh sb="5" eb="6">
      <t>ダイ</t>
    </rPh>
    <rPh sb="7" eb="9">
      <t>シアイ</t>
    </rPh>
    <phoneticPr fontId="2"/>
  </si>
  <si>
    <t>Ａコート　第７試合</t>
    <rPh sb="5" eb="6">
      <t>ダイ</t>
    </rPh>
    <rPh sb="7" eb="9">
      <t>シアイ</t>
    </rPh>
    <phoneticPr fontId="2"/>
  </si>
  <si>
    <t>レディース２００歳の２チーム</t>
    <rPh sb="8" eb="9">
      <t>サイ</t>
    </rPh>
    <phoneticPr fontId="2"/>
  </si>
  <si>
    <t>レディースフリー１位の２チーム</t>
    <rPh sb="9" eb="10">
      <t>イ</t>
    </rPh>
    <phoneticPr fontId="2"/>
  </si>
  <si>
    <t>レディースフリーＡ２位</t>
    <rPh sb="10" eb="11">
      <t>イ</t>
    </rPh>
    <phoneticPr fontId="2"/>
  </si>
  <si>
    <t>レディスフリーＢ２位</t>
    <rPh sb="9" eb="10">
      <t>イ</t>
    </rPh>
    <phoneticPr fontId="2"/>
  </si>
  <si>
    <t>Ａ・Ｂ第６試合敗者チーム</t>
    <rPh sb="3" eb="4">
      <t>ダイ</t>
    </rPh>
    <rPh sb="5" eb="7">
      <t>シアイ</t>
    </rPh>
    <rPh sb="7" eb="9">
      <t>ハイシャ</t>
    </rPh>
    <phoneticPr fontId="2"/>
  </si>
  <si>
    <t>Ａブロック</t>
    <phoneticPr fontId="2"/>
  </si>
  <si>
    <t>Ｂブロック</t>
    <phoneticPr fontId="2"/>
  </si>
  <si>
    <t>Ｃブロック</t>
    <phoneticPr fontId="2"/>
  </si>
  <si>
    <t>ミックス２００歳の部（予選１）</t>
    <rPh sb="7" eb="8">
      <t>サイ</t>
    </rPh>
    <rPh sb="9" eb="10">
      <t>ブ</t>
    </rPh>
    <rPh sb="11" eb="13">
      <t>ヨセン</t>
    </rPh>
    <phoneticPr fontId="2"/>
  </si>
  <si>
    <t>ミックス２００歳の部（順位戦）</t>
    <rPh sb="7" eb="8">
      <t>サイ</t>
    </rPh>
    <rPh sb="9" eb="10">
      <t>ブ</t>
    </rPh>
    <rPh sb="11" eb="14">
      <t>ジュンイセン</t>
    </rPh>
    <phoneticPr fontId="2"/>
  </si>
  <si>
    <t>ミックス２００歳の部（予選２）</t>
    <rPh sb="7" eb="8">
      <t>サイ</t>
    </rPh>
    <rPh sb="9" eb="10">
      <t>ブ</t>
    </rPh>
    <rPh sb="11" eb="13">
      <t>ヨセン</t>
    </rPh>
    <phoneticPr fontId="2"/>
  </si>
  <si>
    <t>ａブロック</t>
    <phoneticPr fontId="2"/>
  </si>
  <si>
    <t>ｂブロック</t>
    <phoneticPr fontId="2"/>
  </si>
  <si>
    <t>ｃブロック</t>
    <phoneticPr fontId="2"/>
  </si>
  <si>
    <t>１位リーグ</t>
    <rPh sb="1" eb="2">
      <t>イ</t>
    </rPh>
    <phoneticPr fontId="2"/>
  </si>
  <si>
    <t>２位リーグ</t>
    <rPh sb="1" eb="2">
      <t>イ</t>
    </rPh>
    <phoneticPr fontId="2"/>
  </si>
  <si>
    <t>３位リーグ</t>
    <rPh sb="1" eb="2">
      <t>イ</t>
    </rPh>
    <phoneticPr fontId="2"/>
  </si>
  <si>
    <t>チームHIRO</t>
    <phoneticPr fontId="2"/>
  </si>
  <si>
    <t>炎神</t>
    <rPh sb="0" eb="2">
      <t>エンジン</t>
    </rPh>
    <phoneticPr fontId="2"/>
  </si>
  <si>
    <t>Zebra</t>
    <phoneticPr fontId="2"/>
  </si>
  <si>
    <t>Aブロック</t>
    <phoneticPr fontId="2"/>
  </si>
  <si>
    <t>Bブロック</t>
    <phoneticPr fontId="2"/>
  </si>
  <si>
    <t>Eコート</t>
    <phoneticPr fontId="2"/>
  </si>
  <si>
    <t>Fコート</t>
    <phoneticPr fontId="2"/>
  </si>
  <si>
    <t>フリーの部(予選）</t>
    <rPh sb="4" eb="5">
      <t>ブ</t>
    </rPh>
    <rPh sb="6" eb="8">
      <t>ヨセン</t>
    </rPh>
    <phoneticPr fontId="2"/>
  </si>
  <si>
    <t>Ｆコート　試合順</t>
    <phoneticPr fontId="2"/>
  </si>
  <si>
    <t>Ｅコート　試合順</t>
    <phoneticPr fontId="2"/>
  </si>
  <si>
    <t>Ｅコート 試合順</t>
    <phoneticPr fontId="2"/>
  </si>
  <si>
    <t>Ｆコート</t>
    <phoneticPr fontId="2"/>
  </si>
  <si>
    <t>下位リーグ</t>
    <rPh sb="0" eb="2">
      <t>カイ</t>
    </rPh>
    <phoneticPr fontId="2"/>
  </si>
  <si>
    <t>Ｅ５</t>
    <phoneticPr fontId="2"/>
  </si>
  <si>
    <t>Ｅ６</t>
    <phoneticPr fontId="2"/>
  </si>
  <si>
    <t>Ｅ７</t>
    <phoneticPr fontId="2"/>
  </si>
  <si>
    <t>Ｅ８</t>
    <phoneticPr fontId="2"/>
  </si>
  <si>
    <t>第４試合</t>
    <phoneticPr fontId="2"/>
  </si>
  <si>
    <t>第５試合</t>
    <phoneticPr fontId="2"/>
  </si>
  <si>
    <t>第７試合</t>
  </si>
  <si>
    <t>第６試合両チーム</t>
    <phoneticPr fontId="2"/>
  </si>
  <si>
    <t>第５試合両チーム</t>
    <phoneticPr fontId="2"/>
  </si>
  <si>
    <t>第５試合負け</t>
    <rPh sb="0" eb="1">
      <t>ダイ</t>
    </rPh>
    <rPh sb="2" eb="4">
      <t>シアイ</t>
    </rPh>
    <rPh sb="4" eb="5">
      <t>マ</t>
    </rPh>
    <phoneticPr fontId="2"/>
  </si>
  <si>
    <t>第５試合勝ち</t>
    <rPh sb="0" eb="1">
      <t>ダイ</t>
    </rPh>
    <rPh sb="2" eb="4">
      <t>シアイ</t>
    </rPh>
    <rPh sb="4" eb="5">
      <t>カ</t>
    </rPh>
    <phoneticPr fontId="2"/>
  </si>
  <si>
    <t>第６試合負け</t>
    <rPh sb="0" eb="1">
      <t>ダイ</t>
    </rPh>
    <rPh sb="2" eb="4">
      <t>シアイ</t>
    </rPh>
    <rPh sb="4" eb="5">
      <t>マ</t>
    </rPh>
    <phoneticPr fontId="2"/>
  </si>
  <si>
    <t>第６試合勝ち</t>
    <rPh sb="0" eb="1">
      <t>ダイ</t>
    </rPh>
    <rPh sb="2" eb="4">
      <t>シアイ</t>
    </rPh>
    <rPh sb="4" eb="5">
      <t>カ</t>
    </rPh>
    <phoneticPr fontId="2"/>
  </si>
  <si>
    <t>フリーの部(順位戦）</t>
    <rPh sb="4" eb="5">
      <t>ブ</t>
    </rPh>
    <rPh sb="6" eb="9">
      <t>ジュンイセン</t>
    </rPh>
    <phoneticPr fontId="2"/>
  </si>
  <si>
    <t>上位トーナメント</t>
    <rPh sb="0" eb="2">
      <t>ジョウイ</t>
    </rPh>
    <phoneticPr fontId="2"/>
  </si>
  <si>
    <t>-</t>
  </si>
  <si>
    <t>１位</t>
  </si>
  <si>
    <t>２位</t>
  </si>
  <si>
    <t>３位</t>
  </si>
  <si>
    <t>４位</t>
  </si>
  <si>
    <t>Colors</t>
    <phoneticPr fontId="2"/>
  </si>
  <si>
    <t>第1位</t>
    <rPh sb="0" eb="1">
      <t>ダイ</t>
    </rPh>
    <rPh sb="2" eb="3">
      <t>イ</t>
    </rPh>
    <phoneticPr fontId="2"/>
  </si>
  <si>
    <t>第2位</t>
    <rPh sb="0" eb="1">
      <t>ダイ</t>
    </rPh>
    <rPh sb="2" eb="3">
      <t>イ</t>
    </rPh>
    <phoneticPr fontId="2"/>
  </si>
  <si>
    <t>第3位</t>
    <rPh sb="0" eb="1">
      <t>ダイ</t>
    </rPh>
    <rPh sb="2" eb="3">
      <t>イ</t>
    </rPh>
    <phoneticPr fontId="2"/>
  </si>
  <si>
    <t>第4位</t>
    <rPh sb="0" eb="1">
      <t>ダイ</t>
    </rPh>
    <rPh sb="2" eb="3">
      <t>イ</t>
    </rPh>
    <phoneticPr fontId="2"/>
  </si>
  <si>
    <t>最終結果</t>
    <rPh sb="0" eb="2">
      <t>サイシュウ</t>
    </rPh>
    <rPh sb="2" eb="4">
      <t>ケッカ</t>
    </rPh>
    <phoneticPr fontId="2"/>
  </si>
  <si>
    <t>レディースフリーの部</t>
    <rPh sb="9" eb="10">
      <t>ブ</t>
    </rPh>
    <phoneticPr fontId="2"/>
  </si>
  <si>
    <t>レディース200歳の部</t>
    <rPh sb="8" eb="9">
      <t>サイ</t>
    </rPh>
    <rPh sb="10" eb="11">
      <t>ブ</t>
    </rPh>
    <phoneticPr fontId="2"/>
  </si>
  <si>
    <t>JUST　DO　IT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</si>
</sst>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0">
    <font>
      <sz val="11"/>
      <color theme="1"/>
      <name val="ＭＳ Ｐゴシック"/>
      <family val="2"/>
      <charset val="128"/>
      <scheme val="minor"/>
    </font>
    <font>
      <b/>
      <sz val="12"/>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b/>
      <sz val="10"/>
      <name val="ＭＳ Ｐゴシック"/>
      <family val="3"/>
      <charset val="128"/>
      <scheme val="major"/>
    </font>
    <font>
      <sz val="10"/>
      <name val="ＭＳ Ｐゴシック"/>
      <family val="3"/>
      <charset val="128"/>
      <scheme val="major"/>
    </font>
    <font>
      <sz val="6"/>
      <name val="ＭＳ Ｐゴシック"/>
      <family val="3"/>
      <charset val="128"/>
      <scheme val="major"/>
    </font>
    <font>
      <sz val="11"/>
      <name val="ＭＳ Ｐゴシック"/>
      <family val="3"/>
      <charset val="128"/>
      <scheme val="major"/>
    </font>
    <font>
      <sz val="6"/>
      <name val="ＭＳ Ｐ明朝"/>
      <family val="1"/>
      <charset val="128"/>
    </font>
    <font>
      <b/>
      <sz val="16"/>
      <name val="ＭＳ Ｐゴシック"/>
      <family val="3"/>
      <charset val="128"/>
    </font>
    <font>
      <sz val="6"/>
      <name val="ＭＳ Ｐゴシック"/>
      <family val="3"/>
      <charset val="128"/>
    </font>
    <font>
      <b/>
      <sz val="22"/>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scheme val="minor"/>
    </font>
    <font>
      <b/>
      <sz val="20"/>
      <color theme="1"/>
      <name val="ＭＳ Ｐゴシック"/>
      <family val="3"/>
      <charset val="128"/>
      <scheme val="minor"/>
    </font>
    <font>
      <b/>
      <sz val="18"/>
      <name val="ＭＳ Ｐゴシック"/>
      <family val="3"/>
      <charset val="128"/>
    </font>
    <font>
      <b/>
      <sz val="24"/>
      <color indexed="8"/>
      <name val="ＭＳ Ｐゴシック"/>
      <family val="3"/>
      <charset val="128"/>
    </font>
    <font>
      <sz val="20"/>
      <color indexed="8"/>
      <name val="ＭＳ Ｐゴシック"/>
      <family val="3"/>
      <charset val="128"/>
    </font>
    <font>
      <b/>
      <sz val="24"/>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font>
    <font>
      <sz val="20"/>
      <color theme="1"/>
      <name val="ＭＳ Ｐゴシック"/>
      <family val="3"/>
      <charset val="128"/>
    </font>
    <font>
      <b/>
      <sz val="12"/>
      <name val="ＭＳ Ｐゴシック"/>
      <family val="3"/>
      <charset val="128"/>
    </font>
    <font>
      <sz val="11"/>
      <color indexed="8"/>
      <name val="ＭＳ Ｐゴシック"/>
      <family val="3"/>
      <charset val="128"/>
    </font>
    <font>
      <b/>
      <sz val="10"/>
      <name val="ＭＳ Ｐゴシック"/>
      <family val="3"/>
      <charset val="128"/>
    </font>
    <font>
      <sz val="10"/>
      <name val="ＪＳＰゴシック"/>
      <family val="3"/>
      <charset val="128"/>
    </font>
    <font>
      <b/>
      <sz val="11"/>
      <name val="ＭＳ Ｐゴシック"/>
      <family val="3"/>
      <charset val="128"/>
    </font>
    <font>
      <b/>
      <sz val="10"/>
      <color indexed="8"/>
      <name val="ＭＳ Ｐゴシック"/>
      <family val="3"/>
      <charset val="128"/>
    </font>
    <font>
      <b/>
      <sz val="11"/>
      <color indexed="8"/>
      <name val="ＭＳ Ｐゴシック"/>
      <family val="3"/>
      <charset val="128"/>
    </font>
    <font>
      <sz val="10"/>
      <color theme="1"/>
      <name val="ＭＳ Ｐゴシック"/>
      <family val="3"/>
      <charset val="128"/>
      <scheme val="minor"/>
    </font>
    <font>
      <b/>
      <sz val="11"/>
      <color indexed="8"/>
      <name val="ＭＳ Ｐゴシック"/>
      <family val="3"/>
      <charset val="128"/>
      <scheme val="major"/>
    </font>
    <font>
      <sz val="18"/>
      <name val="ＭＳ Ｐゴシック"/>
      <family val="3"/>
      <charset val="128"/>
    </font>
    <font>
      <sz val="10"/>
      <color theme="1"/>
      <name val="ＭＳ Ｐゴシック"/>
      <family val="2"/>
      <charset val="128"/>
      <scheme val="minor"/>
    </font>
    <font>
      <sz val="12"/>
      <color indexed="8"/>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64"/>
      </left>
      <right style="medium">
        <color indexed="64"/>
      </right>
      <top/>
      <bottom style="medium">
        <color indexed="8"/>
      </bottom>
      <diagonal/>
    </border>
    <border>
      <left style="thin">
        <color indexed="8"/>
      </left>
      <right style="medium">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style="medium">
        <color indexed="8"/>
      </top>
      <bottom style="medium">
        <color indexed="8"/>
      </bottom>
      <diagonal/>
    </border>
    <border>
      <left/>
      <right style="thin">
        <color indexed="64"/>
      </right>
      <top style="thin">
        <color indexed="64"/>
      </top>
      <bottom style="thin">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thick">
        <color rgb="FFFF0000"/>
      </left>
      <right/>
      <top/>
      <bottom/>
      <diagonal/>
    </border>
  </borders>
  <cellStyleXfs count="3">
    <xf numFmtId="0" fontId="0" fillId="0" borderId="0">
      <alignment vertical="center"/>
    </xf>
    <xf numFmtId="0" fontId="13" fillId="0" borderId="0"/>
    <xf numFmtId="0" fontId="31" fillId="0" borderId="0"/>
  </cellStyleXfs>
  <cellXfs count="412">
    <xf numFmtId="0" fontId="0" fillId="0" borderId="0" xfId="0">
      <alignment vertical="center"/>
    </xf>
    <xf numFmtId="0" fontId="1" fillId="0" borderId="0" xfId="0" applyFont="1" applyAlignment="1">
      <alignment horizontal="left"/>
    </xf>
    <xf numFmtId="0" fontId="3" fillId="0" borderId="0" xfId="0" applyFont="1">
      <alignment vertical="center"/>
    </xf>
    <xf numFmtId="0" fontId="3" fillId="0" borderId="0" xfId="0" applyFont="1" applyAlignment="1">
      <alignment horizontal="center" vertical="center"/>
    </xf>
    <xf numFmtId="0" fontId="5" fillId="0" borderId="8" xfId="0" applyFont="1" applyBorder="1" applyAlignment="1">
      <alignment horizontal="center"/>
    </xf>
    <xf numFmtId="0" fontId="5" fillId="0" borderId="18" xfId="0" applyFont="1" applyBorder="1" applyAlignment="1">
      <alignment horizontal="center"/>
    </xf>
    <xf numFmtId="0" fontId="6" fillId="0" borderId="26" xfId="0" applyFont="1" applyBorder="1"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shrinkToFit="1"/>
    </xf>
    <xf numFmtId="0" fontId="0" fillId="0" borderId="0" xfId="0" applyAlignment="1"/>
    <xf numFmtId="0" fontId="3" fillId="0" borderId="0" xfId="0" applyFont="1" applyAlignment="1">
      <alignment horizontal="left" vertical="center"/>
    </xf>
    <xf numFmtId="49" fontId="9" fillId="0" borderId="0" xfId="0" applyNumberFormat="1" applyFont="1" applyAlignment="1">
      <alignment horizontal="center" vertical="center"/>
    </xf>
    <xf numFmtId="0" fontId="13" fillId="0" borderId="0" xfId="0" applyFont="1">
      <alignment vertical="center"/>
    </xf>
    <xf numFmtId="0" fontId="13" fillId="0" borderId="0" xfId="0" applyFont="1" applyAlignment="1"/>
    <xf numFmtId="0" fontId="0" fillId="0" borderId="0" xfId="0" applyAlignment="1">
      <alignment horizontal="center" vertical="center"/>
    </xf>
    <xf numFmtId="0" fontId="0" fillId="0" borderId="19" xfId="0"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4" fillId="0" borderId="0" xfId="0" applyFont="1">
      <alignment vertical="center"/>
    </xf>
    <xf numFmtId="0" fontId="14" fillId="0" borderId="61" xfId="0" applyFont="1" applyBorder="1">
      <alignment vertical="center"/>
    </xf>
    <xf numFmtId="49" fontId="16" fillId="0" borderId="0" xfId="0" applyNumberFormat="1" applyFont="1">
      <alignment vertical="center"/>
    </xf>
    <xf numFmtId="0" fontId="18" fillId="0" borderId="0" xfId="0" applyFont="1" applyAlignment="1">
      <alignment vertical="center" wrapText="1"/>
    </xf>
    <xf numFmtId="49" fontId="13" fillId="0" borderId="0" xfId="0" applyNumberFormat="1" applyFont="1" applyAlignment="1">
      <alignment horizontal="right" vertical="center"/>
    </xf>
    <xf numFmtId="0" fontId="13" fillId="0" borderId="0" xfId="0" applyFont="1" applyAlignment="1">
      <alignment horizontal="distributed" vertical="center"/>
    </xf>
    <xf numFmtId="0" fontId="13" fillId="0" borderId="0" xfId="0" applyFont="1" applyAlignment="1">
      <alignment horizontal="right"/>
    </xf>
    <xf numFmtId="0" fontId="12" fillId="0" borderId="0" xfId="0" applyFont="1" applyAlignment="1"/>
    <xf numFmtId="49" fontId="19" fillId="0" borderId="0" xfId="0" applyNumberFormat="1" applyFont="1">
      <alignment vertical="center"/>
    </xf>
    <xf numFmtId="0" fontId="17" fillId="0" borderId="0" xfId="0" applyFont="1" applyAlignment="1">
      <alignment vertical="center" wrapText="1"/>
    </xf>
    <xf numFmtId="0" fontId="0" fillId="0" borderId="15" xfId="0" applyBorder="1">
      <alignment vertical="center"/>
    </xf>
    <xf numFmtId="0" fontId="0" fillId="0" borderId="20" xfId="0" applyBorder="1">
      <alignment vertical="center"/>
    </xf>
    <xf numFmtId="0" fontId="0" fillId="0" borderId="19" xfId="0" applyBorder="1">
      <alignment vertical="center"/>
    </xf>
    <xf numFmtId="0" fontId="0" fillId="0" borderId="74" xfId="0" applyBorder="1">
      <alignment vertical="center"/>
    </xf>
    <xf numFmtId="0" fontId="0" fillId="0" borderId="61" xfId="0" applyBorder="1">
      <alignment vertical="center"/>
    </xf>
    <xf numFmtId="0" fontId="20" fillId="0" borderId="0" xfId="0" applyFont="1">
      <alignment vertical="center"/>
    </xf>
    <xf numFmtId="0" fontId="0" fillId="0" borderId="46" xfId="0" applyBorder="1">
      <alignment vertical="center"/>
    </xf>
    <xf numFmtId="0" fontId="0" fillId="0" borderId="46" xfId="0" applyBorder="1" applyAlignment="1">
      <alignment horizontal="center" vertical="center"/>
    </xf>
    <xf numFmtId="49" fontId="11" fillId="0" borderId="0" xfId="0" applyNumberFormat="1" applyFont="1">
      <alignment vertical="center"/>
    </xf>
    <xf numFmtId="0" fontId="0" fillId="0" borderId="72" xfId="0" applyBorder="1">
      <alignment vertical="center"/>
    </xf>
    <xf numFmtId="0" fontId="0" fillId="0" borderId="20" xfId="0" applyBorder="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7" fillId="0" borderId="0" xfId="0" applyFont="1" applyAlignment="1">
      <alignment horizontal="center" vertical="center" shrinkToFit="1"/>
    </xf>
    <xf numFmtId="0" fontId="13" fillId="0" borderId="0" xfId="0" applyFont="1" applyAlignment="1">
      <alignment horizontal="right" vertical="center"/>
    </xf>
    <xf numFmtId="0" fontId="12" fillId="0" borderId="0" xfId="0" applyFont="1">
      <alignment vertical="center"/>
    </xf>
    <xf numFmtId="0" fontId="21" fillId="0" borderId="0" xfId="0" applyFont="1">
      <alignment vertical="center"/>
    </xf>
    <xf numFmtId="0" fontId="0" fillId="0" borderId="0" xfId="0" applyAlignment="1">
      <alignment horizontal="center" vertical="center" shrinkToFit="1"/>
    </xf>
    <xf numFmtId="0" fontId="22" fillId="0" borderId="0" xfId="1" applyFont="1" applyAlignment="1">
      <alignment horizontal="right" vertical="center"/>
    </xf>
    <xf numFmtId="0" fontId="22" fillId="0" borderId="0" xfId="1" applyFont="1" applyAlignment="1">
      <alignment vertical="center"/>
    </xf>
    <xf numFmtId="0" fontId="13" fillId="0" borderId="0" xfId="1" applyAlignment="1">
      <alignment vertical="center"/>
    </xf>
    <xf numFmtId="0" fontId="13" fillId="0" borderId="0" xfId="1"/>
    <xf numFmtId="0" fontId="23" fillId="0" borderId="0" xfId="0" applyFont="1">
      <alignment vertical="center"/>
    </xf>
    <xf numFmtId="0" fontId="0" fillId="0" borderId="73" xfId="0" applyBorder="1">
      <alignment vertical="center"/>
    </xf>
    <xf numFmtId="0" fontId="0" fillId="0" borderId="75" xfId="0" applyBorder="1">
      <alignment vertical="center"/>
    </xf>
    <xf numFmtId="0" fontId="0" fillId="0" borderId="15" xfId="0" applyBorder="1" applyAlignment="1"/>
    <xf numFmtId="0" fontId="0" fillId="0" borderId="73" xfId="0" applyBorder="1" applyAlignment="1"/>
    <xf numFmtId="0" fontId="0" fillId="0" borderId="20" xfId="0" applyBorder="1" applyAlignment="1"/>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xf>
    <xf numFmtId="0" fontId="29" fillId="0" borderId="0" xfId="0" applyFont="1">
      <alignment vertical="center"/>
    </xf>
    <xf numFmtId="0" fontId="29" fillId="0" borderId="0" xfId="0" applyFont="1" applyAlignment="1">
      <alignment horizontal="center" vertical="center"/>
    </xf>
    <xf numFmtId="0" fontId="12" fillId="0" borderId="8" xfId="0" applyFont="1" applyBorder="1" applyAlignment="1">
      <alignment horizontal="center"/>
    </xf>
    <xf numFmtId="0" fontId="12" fillId="0" borderId="18" xfId="0" applyFont="1" applyBorder="1" applyAlignment="1">
      <alignment horizontal="center"/>
    </xf>
    <xf numFmtId="0" fontId="10" fillId="0" borderId="18" xfId="0" applyFont="1" applyBorder="1" applyAlignment="1">
      <alignment horizont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20" xfId="0" applyFont="1" applyBorder="1" applyAlignment="1" applyProtection="1">
      <alignment horizontal="center" vertical="center"/>
      <protection locked="0"/>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8" xfId="0" applyFont="1" applyBorder="1" applyAlignment="1">
      <alignment horizontal="center" vertical="center"/>
    </xf>
    <xf numFmtId="0" fontId="13" fillId="0" borderId="0" xfId="2"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2" applyFont="1" applyAlignment="1">
      <alignment horizontal="center" vertical="center"/>
    </xf>
    <xf numFmtId="0" fontId="13" fillId="0" borderId="0" xfId="2" applyFont="1" applyAlignment="1" applyProtection="1">
      <alignment horizontal="left" vertical="center"/>
      <protection locked="0"/>
    </xf>
    <xf numFmtId="0" fontId="30" fillId="0" borderId="0" xfId="0" applyFont="1" applyAlignment="1">
      <alignment horizontal="left" vertical="center" shrinkToFit="1"/>
    </xf>
    <xf numFmtId="0" fontId="30" fillId="0" borderId="0" xfId="0" applyFont="1" applyAlignment="1">
      <alignment vertical="center" shrinkToFit="1"/>
    </xf>
    <xf numFmtId="0" fontId="10" fillId="0" borderId="26" xfId="0" applyFont="1" applyBorder="1" applyAlignment="1">
      <alignment horizontal="center"/>
    </xf>
    <xf numFmtId="0" fontId="29" fillId="0" borderId="0" xfId="0" applyFont="1" applyAlignment="1" applyProtection="1">
      <alignment horizontal="center" vertical="center" shrinkToFit="1"/>
      <protection locked="0"/>
    </xf>
    <xf numFmtId="176"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0" fontId="30" fillId="0" borderId="0" xfId="0" applyFont="1" applyAlignment="1" applyProtection="1">
      <alignment horizontal="center" vertical="center"/>
      <protection locked="0"/>
    </xf>
    <xf numFmtId="0" fontId="33" fillId="0" borderId="0" xfId="0" applyFont="1">
      <alignment vertical="center"/>
    </xf>
    <xf numFmtId="0" fontId="29" fillId="0" borderId="0" xfId="0" applyFont="1" applyAlignment="1">
      <alignment horizontal="left" vertical="center" shrinkToFit="1"/>
    </xf>
    <xf numFmtId="0" fontId="29" fillId="0" borderId="0" xfId="0" applyFont="1" applyAlignment="1">
      <alignment horizontal="right" vertical="center" shrinkToFit="1"/>
    </xf>
    <xf numFmtId="0" fontId="27" fillId="0" borderId="0" xfId="0" applyFont="1">
      <alignment vertical="center"/>
    </xf>
    <xf numFmtId="0" fontId="0" fillId="0" borderId="0" xfId="0" applyAlignment="1">
      <alignment horizontal="left" vertical="center"/>
    </xf>
    <xf numFmtId="0" fontId="0" fillId="0" borderId="19" xfId="0" applyBorder="1" applyAlignment="1"/>
    <xf numFmtId="0" fontId="13" fillId="0" borderId="0" xfId="0" applyFont="1" applyAlignment="1">
      <alignment horizontal="center" vertical="center" shrinkToFit="1"/>
    </xf>
    <xf numFmtId="49" fontId="11" fillId="0" borderId="0" xfId="0" applyNumberFormat="1" applyFont="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2" fillId="0" borderId="0" xfId="0" applyFont="1" applyAlignment="1">
      <alignment horizontal="right" vertical="center"/>
    </xf>
    <xf numFmtId="0" fontId="13" fillId="0" borderId="0" xfId="0" applyFont="1" applyAlignment="1">
      <alignment horizontal="left" vertical="center" shrinkToFit="1"/>
    </xf>
    <xf numFmtId="0" fontId="32" fillId="0" borderId="0" xfId="0" applyFont="1" applyAlignment="1">
      <alignment horizontal="left" vertical="center"/>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0" xfId="0" applyFont="1" applyBorder="1" applyAlignment="1">
      <alignment horizontal="center" vertical="center"/>
    </xf>
    <xf numFmtId="0" fontId="29"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0" xfId="0" applyFont="1" applyAlignment="1" applyProtection="1">
      <alignment horizontal="center" vertical="center" shrinkToFit="1"/>
      <protection locked="0"/>
    </xf>
    <xf numFmtId="0" fontId="39" fillId="0" borderId="0" xfId="0" applyFont="1" applyProtection="1">
      <alignment vertical="center"/>
      <protection locked="0"/>
    </xf>
    <xf numFmtId="0" fontId="39" fillId="0" borderId="0" xfId="0" applyFont="1" applyAlignment="1" applyProtection="1">
      <alignment vertical="center" shrinkToFit="1"/>
      <protection locked="0"/>
    </xf>
    <xf numFmtId="176" fontId="12" fillId="0" borderId="0" xfId="0" applyNumberFormat="1" applyFont="1" applyAlignment="1">
      <alignment horizontal="center" vertical="center"/>
    </xf>
    <xf numFmtId="0" fontId="22" fillId="0" borderId="0" xfId="2" applyFont="1" applyAlignment="1">
      <alignment horizontal="center" vertical="center"/>
    </xf>
    <xf numFmtId="0" fontId="0" fillId="0" borderId="93" xfId="0" applyBorder="1">
      <alignment vertical="center"/>
    </xf>
    <xf numFmtId="0" fontId="0" fillId="0" borderId="94" xfId="0" applyBorder="1">
      <alignment vertical="center"/>
    </xf>
    <xf numFmtId="0" fontId="0" fillId="0" borderId="98" xfId="0" applyBorder="1">
      <alignment vertical="center"/>
    </xf>
    <xf numFmtId="0" fontId="0" fillId="0" borderId="96" xfId="0" applyBorder="1">
      <alignment vertical="center"/>
    </xf>
    <xf numFmtId="0" fontId="0" fillId="0" borderId="97" xfId="0" applyBorder="1">
      <alignment vertical="center"/>
    </xf>
    <xf numFmtId="0" fontId="0" fillId="0" borderId="96" xfId="0" applyBorder="1" applyAlignment="1"/>
    <xf numFmtId="0" fontId="0" fillId="0" borderId="99" xfId="0" applyBorder="1" applyAlignment="1"/>
    <xf numFmtId="0" fontId="0" fillId="0" borderId="95" xfId="0" applyBorder="1" applyAlignment="1"/>
    <xf numFmtId="0" fontId="0" fillId="0" borderId="93" xfId="0" applyBorder="1" applyAlignment="1"/>
    <xf numFmtId="0" fontId="0" fillId="0" borderId="92" xfId="0" applyBorder="1" applyAlignment="1"/>
    <xf numFmtId="49" fontId="19" fillId="0" borderId="0" xfId="0" applyNumberFormat="1" applyFont="1" applyAlignment="1">
      <alignment horizontal="center" vertical="center"/>
    </xf>
    <xf numFmtId="0" fontId="17" fillId="0" borderId="0" xfId="0" applyFont="1" applyAlignment="1">
      <alignment horizontal="center" vertical="center" wrapText="1"/>
    </xf>
    <xf numFmtId="0" fontId="0" fillId="0" borderId="46" xfId="0" applyBorder="1" applyAlignment="1">
      <alignment horizontal="center" vertical="center"/>
    </xf>
    <xf numFmtId="0" fontId="0" fillId="0" borderId="46" xfId="0" applyBorder="1" applyAlignment="1">
      <alignment horizontal="center" vertical="center" shrinkToFi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15" fillId="0" borderId="0" xfId="0" applyFont="1" applyAlignment="1">
      <alignment horizontal="center" vertical="center" shrinkToFit="1"/>
    </xf>
    <xf numFmtId="0" fontId="35" fillId="0" borderId="19" xfId="0" applyFont="1" applyBorder="1" applyAlignment="1">
      <alignment horizontal="center" vertical="center" wrapText="1"/>
    </xf>
    <xf numFmtId="0" fontId="0" fillId="0" borderId="76" xfId="0" applyBorder="1" applyAlignment="1">
      <alignment horizontal="center" vertical="center"/>
    </xf>
    <xf numFmtId="0" fontId="0" fillId="0" borderId="18"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shrinkToFit="1"/>
    </xf>
    <xf numFmtId="0" fontId="35" fillId="0" borderId="15" xfId="0" applyFont="1" applyBorder="1" applyAlignment="1">
      <alignment horizontal="center" vertical="center"/>
    </xf>
    <xf numFmtId="0" fontId="35" fillId="0" borderId="61" xfId="0" applyFont="1" applyBorder="1" applyAlignment="1">
      <alignment horizontal="center" vertical="center"/>
    </xf>
    <xf numFmtId="0" fontId="35" fillId="0" borderId="92" xfId="0" applyFont="1" applyBorder="1" applyAlignment="1">
      <alignment horizontal="center" vertical="center"/>
    </xf>
    <xf numFmtId="0" fontId="35" fillId="0" borderId="93" xfId="0" applyFont="1" applyBorder="1" applyAlignment="1">
      <alignment horizontal="center" vertical="center"/>
    </xf>
    <xf numFmtId="0" fontId="35" fillId="0" borderId="94" xfId="0" applyFont="1" applyBorder="1" applyAlignment="1">
      <alignment horizontal="center" vertical="center"/>
    </xf>
    <xf numFmtId="0" fontId="35" fillId="0" borderId="95"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38" fillId="0" borderId="72" xfId="0" applyFont="1" applyBorder="1" applyAlignment="1">
      <alignment horizontal="center" vertical="center" wrapText="1"/>
    </xf>
    <xf numFmtId="0" fontId="38" fillId="0" borderId="92" xfId="0" applyFont="1" applyBorder="1" applyAlignment="1">
      <alignment horizontal="center" vertical="center" wrapText="1"/>
    </xf>
    <xf numFmtId="0" fontId="24" fillId="0" borderId="46" xfId="0" applyFont="1" applyBorder="1" applyAlignment="1">
      <alignment horizontal="center" vertical="center"/>
    </xf>
    <xf numFmtId="0" fontId="25" fillId="0" borderId="46" xfId="0" applyFont="1" applyBorder="1" applyAlignment="1">
      <alignment horizontal="center" vertical="center"/>
    </xf>
    <xf numFmtId="176" fontId="12" fillId="0" borderId="9" xfId="0" applyNumberFormat="1" applyFont="1" applyBorder="1" applyAlignment="1">
      <alignment horizontal="center" vertical="center"/>
    </xf>
    <xf numFmtId="176" fontId="12" fillId="0" borderId="10" xfId="0" applyNumberFormat="1" applyFont="1" applyBorder="1" applyAlignment="1">
      <alignment horizontal="center"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176" fontId="12" fillId="0" borderId="27" xfId="0" applyNumberFormat="1" applyFont="1" applyBorder="1" applyAlignment="1">
      <alignment horizontal="center" vertical="center"/>
    </xf>
    <xf numFmtId="176" fontId="12" fillId="0" borderId="28" xfId="0" applyNumberFormat="1" applyFont="1" applyBorder="1" applyAlignment="1">
      <alignment horizontal="center" vertical="center"/>
    </xf>
    <xf numFmtId="0" fontId="30" fillId="0" borderId="43"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29" fillId="0" borderId="54"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32" fillId="0" borderId="0" xfId="0" applyFont="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12" fillId="0" borderId="38" xfId="0" applyFont="1" applyBorder="1" applyAlignment="1">
      <alignment horizontal="center"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33" xfId="0" applyFont="1" applyBorder="1" applyAlignment="1">
      <alignment horizontal="center" vertical="center"/>
    </xf>
    <xf numFmtId="0" fontId="12" fillId="0" borderId="40" xfId="0" applyFont="1" applyBorder="1" applyAlignment="1">
      <alignment horizontal="center" vertical="center"/>
    </xf>
    <xf numFmtId="0" fontId="12" fillId="0" borderId="36" xfId="0" applyFont="1" applyBorder="1" applyAlignment="1">
      <alignment horizontal="center"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42" xfId="0" applyFont="1" applyBorder="1" applyAlignment="1">
      <alignment horizontal="center" vertical="center"/>
    </xf>
    <xf numFmtId="0" fontId="12" fillId="0" borderId="46" xfId="0" applyFont="1" applyBorder="1" applyAlignment="1">
      <alignment horizontal="center" vertical="center"/>
    </xf>
    <xf numFmtId="0" fontId="12" fillId="0" borderId="50" xfId="0" applyFont="1" applyBorder="1" applyAlignment="1">
      <alignment horizontal="center" vertical="center"/>
    </xf>
    <xf numFmtId="0" fontId="12" fillId="0" borderId="42"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50" xfId="0" applyFont="1" applyBorder="1" applyAlignment="1">
      <alignment horizontal="center" vertical="center" shrinkToFit="1"/>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5" xfId="0" applyFont="1" applyBorder="1" applyAlignment="1">
      <alignment horizontal="center" vertical="center"/>
    </xf>
    <xf numFmtId="0" fontId="12" fillId="0" borderId="8"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1" xfId="0" applyFont="1" applyBorder="1" applyAlignment="1">
      <alignment horizontal="center" vertical="center" textRotation="255"/>
    </xf>
    <xf numFmtId="0" fontId="12" fillId="0" borderId="21" xfId="0" applyFont="1" applyBorder="1" applyAlignment="1">
      <alignment horizontal="center" vertical="center" textRotation="255"/>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14" xfId="0" applyFont="1" applyBorder="1" applyAlignment="1">
      <alignment horizontal="center" vertical="center" shrinkToFit="1"/>
    </xf>
    <xf numFmtId="0" fontId="29" fillId="0" borderId="15" xfId="0" applyFont="1" applyBorder="1">
      <alignment vertical="center"/>
    </xf>
    <xf numFmtId="0" fontId="29" fillId="0" borderId="16" xfId="0" applyFont="1" applyBorder="1">
      <alignment vertical="center"/>
    </xf>
    <xf numFmtId="0" fontId="29" fillId="0" borderId="22" xfId="0" applyFont="1" applyBorder="1">
      <alignment vertical="center"/>
    </xf>
    <xf numFmtId="0" fontId="29" fillId="0" borderId="23" xfId="0" applyFont="1" applyBorder="1">
      <alignment vertical="center"/>
    </xf>
    <xf numFmtId="0" fontId="29" fillId="0" borderId="24" xfId="0" applyFont="1" applyBorder="1">
      <alignment vertical="center"/>
    </xf>
    <xf numFmtId="0" fontId="13" fillId="0" borderId="48" xfId="0" applyFont="1" applyBorder="1" applyAlignment="1">
      <alignment horizontal="center" vertical="center" shrinkToFit="1"/>
    </xf>
    <xf numFmtId="0" fontId="13" fillId="0" borderId="72" xfId="0" applyFont="1" applyBorder="1" applyAlignment="1">
      <alignment horizontal="center" vertical="center" shrinkToFit="1"/>
    </xf>
    <xf numFmtId="0" fontId="12" fillId="0" borderId="19" xfId="0" applyFont="1" applyBorder="1" applyAlignment="1">
      <alignment horizontal="center"/>
    </xf>
    <xf numFmtId="0" fontId="12" fillId="0" borderId="2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10" fillId="0" borderId="27" xfId="0" applyFont="1" applyBorder="1" applyAlignment="1">
      <alignment horizontal="center"/>
    </xf>
    <xf numFmtId="0" fontId="10" fillId="0" borderId="28" xfId="0" applyFont="1" applyBorder="1" applyAlignment="1">
      <alignment horizont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12"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xf>
    <xf numFmtId="0" fontId="12" fillId="0" borderId="10" xfId="0" applyFont="1" applyBorder="1" applyAlignment="1">
      <alignment horizontal="center"/>
    </xf>
    <xf numFmtId="49" fontId="11" fillId="0" borderId="0" xfId="0" applyNumberFormat="1" applyFont="1" applyAlignment="1">
      <alignment horizontal="center" vertical="center"/>
    </xf>
    <xf numFmtId="0" fontId="39" fillId="0" borderId="0" xfId="0" applyFont="1" applyAlignment="1" applyProtection="1">
      <alignment horizontal="center" vertical="center"/>
      <protection locked="0"/>
    </xf>
    <xf numFmtId="0" fontId="39" fillId="0" borderId="0" xfId="0" applyFont="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protection locked="0"/>
    </xf>
    <xf numFmtId="0" fontId="29" fillId="0" borderId="0" xfId="0" applyFont="1" applyAlignment="1">
      <alignment horizontal="right" vertical="center" shrinkToFit="1"/>
    </xf>
    <xf numFmtId="0" fontId="29" fillId="0" borderId="0" xfId="0" applyFont="1" applyAlignment="1">
      <alignment horizontal="left" vertical="center" shrinkToFit="1"/>
    </xf>
    <xf numFmtId="0" fontId="30" fillId="0" borderId="85"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29" fillId="0" borderId="1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34" fillId="0" borderId="0" xfId="0" applyFont="1" applyAlignment="1">
      <alignment horizontal="center" vertical="center"/>
    </xf>
    <xf numFmtId="0" fontId="12" fillId="0" borderId="3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12" fillId="0" borderId="2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18"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1" xfId="0" applyFont="1" applyBorder="1" applyAlignment="1">
      <alignment horizontal="center" vertical="center" textRotation="255"/>
    </xf>
    <xf numFmtId="0" fontId="12" fillId="0" borderId="10"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12" fillId="0" borderId="20" xfId="0" applyFont="1" applyBorder="1" applyAlignment="1">
      <alignment horizontal="center" vertical="center" wrapText="1" shrinkToFit="1"/>
    </xf>
    <xf numFmtId="0" fontId="12" fillId="0" borderId="82" xfId="0" applyFont="1" applyBorder="1" applyAlignment="1">
      <alignment horizontal="center" vertical="center" wrapText="1" shrinkToFit="1"/>
    </xf>
    <xf numFmtId="0" fontId="12" fillId="0" borderId="83" xfId="0" applyFont="1" applyBorder="1" applyAlignment="1">
      <alignment horizontal="center" vertical="center" wrapText="1" shrinkToFit="1"/>
    </xf>
    <xf numFmtId="0" fontId="12" fillId="0" borderId="84" xfId="0" applyFont="1" applyBorder="1" applyAlignment="1">
      <alignment horizontal="center" vertical="center" textRotation="255"/>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7" fillId="0" borderId="0" xfId="0" applyFont="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0" fillId="0" borderId="19" xfId="0" applyBorder="1" applyAlignment="1">
      <alignment horizontal="center" vertical="center"/>
    </xf>
    <xf numFmtId="0" fontId="0" fillId="0" borderId="72" xfId="0" applyBorder="1" applyAlignment="1">
      <alignment horizontal="center" vertical="center" shrinkToFit="1"/>
    </xf>
    <xf numFmtId="0" fontId="0" fillId="0" borderId="15"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61" xfId="0" applyBorder="1" applyAlignment="1">
      <alignment horizontal="center" vertical="center" shrinkToFit="1"/>
    </xf>
    <xf numFmtId="0" fontId="0" fillId="0" borderId="75" xfId="0" applyBorder="1" applyAlignment="1">
      <alignment horizontal="center" vertical="center" shrinkToFit="1"/>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7" fillId="0" borderId="0" xfId="0" applyFont="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center" vertical="center"/>
    </xf>
    <xf numFmtId="0" fontId="0" fillId="0" borderId="20" xfId="0"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3" xfId="0" applyFont="1" applyBorder="1" applyAlignment="1">
      <alignment horizontal="center" vertical="center"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52" xfId="0" applyFont="1" applyBorder="1" applyAlignment="1">
      <alignment horizontal="center" vertical="center"/>
    </xf>
    <xf numFmtId="0" fontId="5" fillId="0" borderId="19" xfId="0" applyFont="1" applyBorder="1" applyAlignment="1">
      <alignment horizontal="center"/>
    </xf>
    <xf numFmtId="0" fontId="5" fillId="0" borderId="20" xfId="0" applyFont="1" applyBorder="1" applyAlignment="1">
      <alignment horizont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4" fillId="0" borderId="0" xfId="0" applyFont="1" applyAlignment="1">
      <alignment horizontal="center" vertical="center"/>
    </xf>
    <xf numFmtId="0" fontId="36" fillId="0" borderId="0" xfId="0" applyFont="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7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74" xfId="0" applyFont="1" applyBorder="1" applyAlignment="1">
      <alignment horizontal="center" vertical="center"/>
    </xf>
    <xf numFmtId="0" fontId="5" fillId="0" borderId="61" xfId="0" applyFont="1" applyBorder="1" applyAlignment="1">
      <alignment horizontal="center" vertical="center"/>
    </xf>
    <xf numFmtId="0" fontId="5" fillId="0" borderId="75"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49" fontId="37" fillId="0" borderId="48" xfId="0" applyNumberFormat="1" applyFont="1" applyBorder="1" applyAlignment="1">
      <alignment horizontal="center" vertical="center"/>
    </xf>
    <xf numFmtId="49" fontId="37" fillId="0" borderId="55" xfId="0" applyNumberFormat="1" applyFont="1" applyBorder="1" applyAlignment="1">
      <alignment horizontal="center" vertical="center"/>
    </xf>
    <xf numFmtId="49" fontId="37" fillId="0" borderId="88" xfId="0" applyNumberFormat="1" applyFont="1" applyBorder="1" applyAlignment="1">
      <alignment horizontal="center" vertical="center"/>
    </xf>
    <xf numFmtId="0" fontId="0" fillId="0" borderId="0" xfId="0" applyBorder="1">
      <alignment vertical="center"/>
    </xf>
  </cellXfs>
  <cellStyles count="3">
    <cellStyle name="標準" xfId="0" builtinId="0"/>
    <cellStyle name="標準 2_●最新版平成２７年度第14回関東大会.xls" xfId="1" xr:uid="{C78CCEEF-E9A3-4A0A-A22E-4E308F9DF341}"/>
    <cellStyle name="標準_Sheet1" xfId="2" xr:uid="{BBB77F68-BCE0-4E3F-856B-EDA88D783E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10</xdr:row>
      <xdr:rowOff>133350</xdr:rowOff>
    </xdr:from>
    <xdr:to>
      <xdr:col>7</xdr:col>
      <xdr:colOff>171450</xdr:colOff>
      <xdr:row>28</xdr:row>
      <xdr:rowOff>11616</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8300" y="2743200"/>
          <a:ext cx="3038475" cy="296436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228598</xdr:colOff>
      <xdr:row>66</xdr:row>
      <xdr:rowOff>9525</xdr:rowOff>
    </xdr:from>
    <xdr:to>
      <xdr:col>9</xdr:col>
      <xdr:colOff>38876</xdr:colOff>
      <xdr:row>69</xdr:row>
      <xdr:rowOff>0</xdr:rowOff>
    </xdr:to>
    <xdr:sp macro="" textlink="">
      <xdr:nvSpPr>
        <xdr:cNvPr id="24" name="大かっこ 23">
          <a:extLst>
            <a:ext uri="{FF2B5EF4-FFF2-40B4-BE49-F238E27FC236}">
              <a16:creationId xmlns:a16="http://schemas.microsoft.com/office/drawing/2014/main" id="{F6916AE7-A5A9-4761-84C0-EE4736ACD54C}"/>
            </a:ext>
          </a:extLst>
        </xdr:cNvPr>
        <xdr:cNvSpPr/>
      </xdr:nvSpPr>
      <xdr:spPr>
        <a:xfrm>
          <a:off x="1394925" y="12975188"/>
          <a:ext cx="743339" cy="525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66</xdr:row>
      <xdr:rowOff>9525</xdr:rowOff>
    </xdr:from>
    <xdr:to>
      <xdr:col>25</xdr:col>
      <xdr:colOff>9720</xdr:colOff>
      <xdr:row>69</xdr:row>
      <xdr:rowOff>0</xdr:rowOff>
    </xdr:to>
    <xdr:sp macro="" textlink="">
      <xdr:nvSpPr>
        <xdr:cNvPr id="25" name="大かっこ 24">
          <a:extLst>
            <a:ext uri="{FF2B5EF4-FFF2-40B4-BE49-F238E27FC236}">
              <a16:creationId xmlns:a16="http://schemas.microsoft.com/office/drawing/2014/main" id="{7476365E-2C9B-468C-81EC-A2B0B8AA8515}"/>
            </a:ext>
          </a:extLst>
        </xdr:cNvPr>
        <xdr:cNvSpPr/>
      </xdr:nvSpPr>
      <xdr:spPr>
        <a:xfrm>
          <a:off x="5131837" y="12975188"/>
          <a:ext cx="709516" cy="525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233265</xdr:colOff>
      <xdr:row>66</xdr:row>
      <xdr:rowOff>9525</xdr:rowOff>
    </xdr:from>
    <xdr:to>
      <xdr:col>41</xdr:col>
      <xdr:colOff>29158</xdr:colOff>
      <xdr:row>69</xdr:row>
      <xdr:rowOff>0</xdr:rowOff>
    </xdr:to>
    <xdr:sp macro="" textlink="">
      <xdr:nvSpPr>
        <xdr:cNvPr id="26" name="大かっこ 25">
          <a:extLst>
            <a:ext uri="{FF2B5EF4-FFF2-40B4-BE49-F238E27FC236}">
              <a16:creationId xmlns:a16="http://schemas.microsoft.com/office/drawing/2014/main" id="{7F25C88E-D32E-4F67-A460-5A905AA2F38A}"/>
            </a:ext>
          </a:extLst>
        </xdr:cNvPr>
        <xdr:cNvSpPr/>
      </xdr:nvSpPr>
      <xdr:spPr>
        <a:xfrm>
          <a:off x="8864081" y="12975188"/>
          <a:ext cx="728955" cy="5444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228599</xdr:colOff>
      <xdr:row>72</xdr:row>
      <xdr:rowOff>9525</xdr:rowOff>
    </xdr:from>
    <xdr:to>
      <xdr:col>9</xdr:col>
      <xdr:colOff>38100</xdr:colOff>
      <xdr:row>75</xdr:row>
      <xdr:rowOff>0</xdr:rowOff>
    </xdr:to>
    <xdr:sp macro="" textlink="">
      <xdr:nvSpPr>
        <xdr:cNvPr id="27" name="大かっこ 26">
          <a:extLst>
            <a:ext uri="{FF2B5EF4-FFF2-40B4-BE49-F238E27FC236}">
              <a16:creationId xmlns:a16="http://schemas.microsoft.com/office/drawing/2014/main" id="{AC217F28-4DB7-48E2-BC77-3C43A212DB68}"/>
            </a:ext>
          </a:extLst>
        </xdr:cNvPr>
        <xdr:cNvSpPr/>
      </xdr:nvSpPr>
      <xdr:spPr>
        <a:xfrm>
          <a:off x="1371599" y="12725400"/>
          <a:ext cx="723901" cy="51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223545</xdr:colOff>
      <xdr:row>72</xdr:row>
      <xdr:rowOff>9525</xdr:rowOff>
    </xdr:from>
    <xdr:to>
      <xdr:col>41</xdr:col>
      <xdr:colOff>28574</xdr:colOff>
      <xdr:row>75</xdr:row>
      <xdr:rowOff>0</xdr:rowOff>
    </xdr:to>
    <xdr:sp macro="" textlink="">
      <xdr:nvSpPr>
        <xdr:cNvPr id="28" name="大かっこ 27">
          <a:extLst>
            <a:ext uri="{FF2B5EF4-FFF2-40B4-BE49-F238E27FC236}">
              <a16:creationId xmlns:a16="http://schemas.microsoft.com/office/drawing/2014/main" id="{109C7B25-09CA-44AC-85B2-4B907CE15C57}"/>
            </a:ext>
          </a:extLst>
        </xdr:cNvPr>
        <xdr:cNvSpPr/>
      </xdr:nvSpPr>
      <xdr:spPr>
        <a:xfrm>
          <a:off x="8854361" y="14054040"/>
          <a:ext cx="738091" cy="5153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21</xdr:row>
      <xdr:rowOff>28575</xdr:rowOff>
    </xdr:from>
    <xdr:to>
      <xdr:col>13</xdr:col>
      <xdr:colOff>104775</xdr:colOff>
      <xdr:row>26</xdr:row>
      <xdr:rowOff>0</xdr:rowOff>
    </xdr:to>
    <xdr:sp macro="" textlink="">
      <xdr:nvSpPr>
        <xdr:cNvPr id="2" name="二等辺三角形 11">
          <a:extLst>
            <a:ext uri="{FF2B5EF4-FFF2-40B4-BE49-F238E27FC236}">
              <a16:creationId xmlns:a16="http://schemas.microsoft.com/office/drawing/2014/main" id="{5723FF42-904D-43D9-9F46-45CF1E60E70B}"/>
            </a:ext>
          </a:extLst>
        </xdr:cNvPr>
        <xdr:cNvSpPr>
          <a:spLocks noChangeArrowheads="1"/>
        </xdr:cNvSpPr>
      </xdr:nvSpPr>
      <xdr:spPr bwMode="auto">
        <a:xfrm>
          <a:off x="1933575" y="4667250"/>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44</xdr:row>
      <xdr:rowOff>28575</xdr:rowOff>
    </xdr:from>
    <xdr:to>
      <xdr:col>13</xdr:col>
      <xdr:colOff>104775</xdr:colOff>
      <xdr:row>49</xdr:row>
      <xdr:rowOff>0</xdr:rowOff>
    </xdr:to>
    <xdr:sp macro="" textlink="">
      <xdr:nvSpPr>
        <xdr:cNvPr id="3" name="二等辺三角形 11">
          <a:extLst>
            <a:ext uri="{FF2B5EF4-FFF2-40B4-BE49-F238E27FC236}">
              <a16:creationId xmlns:a16="http://schemas.microsoft.com/office/drawing/2014/main" id="{6E165DC9-C388-4546-9E9F-C0227D3483BF}"/>
            </a:ext>
          </a:extLst>
        </xdr:cNvPr>
        <xdr:cNvSpPr>
          <a:spLocks noChangeArrowheads="1"/>
        </xdr:cNvSpPr>
      </xdr:nvSpPr>
      <xdr:spPr bwMode="auto">
        <a:xfrm>
          <a:off x="1933575" y="9591675"/>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67</xdr:row>
      <xdr:rowOff>28575</xdr:rowOff>
    </xdr:from>
    <xdr:to>
      <xdr:col>13</xdr:col>
      <xdr:colOff>104775</xdr:colOff>
      <xdr:row>72</xdr:row>
      <xdr:rowOff>0</xdr:rowOff>
    </xdr:to>
    <xdr:sp macro="" textlink="">
      <xdr:nvSpPr>
        <xdr:cNvPr id="10" name="二等辺三角形 11">
          <a:extLst>
            <a:ext uri="{FF2B5EF4-FFF2-40B4-BE49-F238E27FC236}">
              <a16:creationId xmlns:a16="http://schemas.microsoft.com/office/drawing/2014/main" id="{21ED3C47-935F-43E1-9FC6-AC1B0941E959}"/>
            </a:ext>
          </a:extLst>
        </xdr:cNvPr>
        <xdr:cNvSpPr>
          <a:spLocks noChangeArrowheads="1"/>
        </xdr:cNvSpPr>
      </xdr:nvSpPr>
      <xdr:spPr bwMode="auto">
        <a:xfrm>
          <a:off x="1933575" y="9629775"/>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95</xdr:row>
      <xdr:rowOff>28575</xdr:rowOff>
    </xdr:from>
    <xdr:to>
      <xdr:col>13</xdr:col>
      <xdr:colOff>104775</xdr:colOff>
      <xdr:row>100</xdr:row>
      <xdr:rowOff>0</xdr:rowOff>
    </xdr:to>
    <xdr:sp macro="" textlink="">
      <xdr:nvSpPr>
        <xdr:cNvPr id="14" name="二等辺三角形 11">
          <a:extLst>
            <a:ext uri="{FF2B5EF4-FFF2-40B4-BE49-F238E27FC236}">
              <a16:creationId xmlns:a16="http://schemas.microsoft.com/office/drawing/2014/main" id="{A97A5823-31E8-45C9-A339-D743EAB4C241}"/>
            </a:ext>
          </a:extLst>
        </xdr:cNvPr>
        <xdr:cNvSpPr>
          <a:spLocks noChangeArrowheads="1"/>
        </xdr:cNvSpPr>
      </xdr:nvSpPr>
      <xdr:spPr bwMode="auto">
        <a:xfrm>
          <a:off x="1933575" y="4667250"/>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118</xdr:row>
      <xdr:rowOff>28575</xdr:rowOff>
    </xdr:from>
    <xdr:to>
      <xdr:col>13</xdr:col>
      <xdr:colOff>104775</xdr:colOff>
      <xdr:row>123</xdr:row>
      <xdr:rowOff>0</xdr:rowOff>
    </xdr:to>
    <xdr:sp macro="" textlink="">
      <xdr:nvSpPr>
        <xdr:cNvPr id="15" name="二等辺三角形 11">
          <a:extLst>
            <a:ext uri="{FF2B5EF4-FFF2-40B4-BE49-F238E27FC236}">
              <a16:creationId xmlns:a16="http://schemas.microsoft.com/office/drawing/2014/main" id="{7CDF8D98-63F9-4C1E-85A2-135E68BE26AC}"/>
            </a:ext>
          </a:extLst>
        </xdr:cNvPr>
        <xdr:cNvSpPr>
          <a:spLocks noChangeArrowheads="1"/>
        </xdr:cNvSpPr>
      </xdr:nvSpPr>
      <xdr:spPr bwMode="auto">
        <a:xfrm>
          <a:off x="1933575" y="9248775"/>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141</xdr:row>
      <xdr:rowOff>28575</xdr:rowOff>
    </xdr:from>
    <xdr:to>
      <xdr:col>13</xdr:col>
      <xdr:colOff>104775</xdr:colOff>
      <xdr:row>146</xdr:row>
      <xdr:rowOff>0</xdr:rowOff>
    </xdr:to>
    <xdr:sp macro="" textlink="">
      <xdr:nvSpPr>
        <xdr:cNvPr id="16" name="二等辺三角形 11">
          <a:extLst>
            <a:ext uri="{FF2B5EF4-FFF2-40B4-BE49-F238E27FC236}">
              <a16:creationId xmlns:a16="http://schemas.microsoft.com/office/drawing/2014/main" id="{FC04FEBF-DF90-413C-9C97-C48B617DE422}"/>
            </a:ext>
          </a:extLst>
        </xdr:cNvPr>
        <xdr:cNvSpPr>
          <a:spLocks noChangeArrowheads="1"/>
        </xdr:cNvSpPr>
      </xdr:nvSpPr>
      <xdr:spPr bwMode="auto">
        <a:xfrm>
          <a:off x="1933575" y="13658850"/>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168</xdr:row>
      <xdr:rowOff>28575</xdr:rowOff>
    </xdr:from>
    <xdr:to>
      <xdr:col>13</xdr:col>
      <xdr:colOff>104775</xdr:colOff>
      <xdr:row>173</xdr:row>
      <xdr:rowOff>0</xdr:rowOff>
    </xdr:to>
    <xdr:sp macro="" textlink="">
      <xdr:nvSpPr>
        <xdr:cNvPr id="17" name="二等辺三角形 11">
          <a:extLst>
            <a:ext uri="{FF2B5EF4-FFF2-40B4-BE49-F238E27FC236}">
              <a16:creationId xmlns:a16="http://schemas.microsoft.com/office/drawing/2014/main" id="{58C074B0-73A4-4885-BF09-605B484DE065}"/>
            </a:ext>
          </a:extLst>
        </xdr:cNvPr>
        <xdr:cNvSpPr>
          <a:spLocks noChangeArrowheads="1"/>
        </xdr:cNvSpPr>
      </xdr:nvSpPr>
      <xdr:spPr bwMode="auto">
        <a:xfrm>
          <a:off x="1933575" y="4667250"/>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191</xdr:row>
      <xdr:rowOff>28575</xdr:rowOff>
    </xdr:from>
    <xdr:to>
      <xdr:col>13</xdr:col>
      <xdr:colOff>104775</xdr:colOff>
      <xdr:row>196</xdr:row>
      <xdr:rowOff>0</xdr:rowOff>
    </xdr:to>
    <xdr:sp macro="" textlink="">
      <xdr:nvSpPr>
        <xdr:cNvPr id="18" name="二等辺三角形 11">
          <a:extLst>
            <a:ext uri="{FF2B5EF4-FFF2-40B4-BE49-F238E27FC236}">
              <a16:creationId xmlns:a16="http://schemas.microsoft.com/office/drawing/2014/main" id="{CC6BD5AF-27DD-4075-A0E8-21F431A85F29}"/>
            </a:ext>
          </a:extLst>
        </xdr:cNvPr>
        <xdr:cNvSpPr>
          <a:spLocks noChangeArrowheads="1"/>
        </xdr:cNvSpPr>
      </xdr:nvSpPr>
      <xdr:spPr bwMode="auto">
        <a:xfrm>
          <a:off x="1933575" y="9248775"/>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214</xdr:row>
      <xdr:rowOff>28575</xdr:rowOff>
    </xdr:from>
    <xdr:to>
      <xdr:col>13</xdr:col>
      <xdr:colOff>104775</xdr:colOff>
      <xdr:row>219</xdr:row>
      <xdr:rowOff>0</xdr:rowOff>
    </xdr:to>
    <xdr:sp macro="" textlink="">
      <xdr:nvSpPr>
        <xdr:cNvPr id="19" name="二等辺三角形 11">
          <a:extLst>
            <a:ext uri="{FF2B5EF4-FFF2-40B4-BE49-F238E27FC236}">
              <a16:creationId xmlns:a16="http://schemas.microsoft.com/office/drawing/2014/main" id="{E22F90D6-3F45-40F6-B6C7-71979F8FBBA0}"/>
            </a:ext>
          </a:extLst>
        </xdr:cNvPr>
        <xdr:cNvSpPr>
          <a:spLocks noChangeArrowheads="1"/>
        </xdr:cNvSpPr>
      </xdr:nvSpPr>
      <xdr:spPr bwMode="auto">
        <a:xfrm>
          <a:off x="1933575" y="13658850"/>
          <a:ext cx="1143000" cy="828675"/>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76199</xdr:colOff>
      <xdr:row>25</xdr:row>
      <xdr:rowOff>152400</xdr:rowOff>
    </xdr:from>
    <xdr:to>
      <xdr:col>13</xdr:col>
      <xdr:colOff>104774</xdr:colOff>
      <xdr:row>25</xdr:row>
      <xdr:rowOff>152400</xdr:rowOff>
    </xdr:to>
    <xdr:sp macro="" textlink="">
      <xdr:nvSpPr>
        <xdr:cNvPr id="4" name="Line 508">
          <a:extLst>
            <a:ext uri="{FF2B5EF4-FFF2-40B4-BE49-F238E27FC236}">
              <a16:creationId xmlns:a16="http://schemas.microsoft.com/office/drawing/2014/main" id="{E639A2A0-EEA3-48C3-A687-89DF7B8043EE}"/>
            </a:ext>
          </a:extLst>
        </xdr:cNvPr>
        <xdr:cNvSpPr>
          <a:spLocks noChangeShapeType="1"/>
        </xdr:cNvSpPr>
      </xdr:nvSpPr>
      <xdr:spPr bwMode="auto">
        <a:xfrm flipH="1">
          <a:off x="2590799" y="4695825"/>
          <a:ext cx="4857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228599</xdr:colOff>
      <xdr:row>21</xdr:row>
      <xdr:rowOff>0</xdr:rowOff>
    </xdr:from>
    <xdr:to>
      <xdr:col>12</xdr:col>
      <xdr:colOff>57149</xdr:colOff>
      <xdr:row>23</xdr:row>
      <xdr:rowOff>114300</xdr:rowOff>
    </xdr:to>
    <xdr:sp macro="" textlink="">
      <xdr:nvSpPr>
        <xdr:cNvPr id="5" name="Line 508">
          <a:extLst>
            <a:ext uri="{FF2B5EF4-FFF2-40B4-BE49-F238E27FC236}">
              <a16:creationId xmlns:a16="http://schemas.microsoft.com/office/drawing/2014/main" id="{5AC8E17F-8072-4C48-869B-EFC00814187E}"/>
            </a:ext>
          </a:extLst>
        </xdr:cNvPr>
        <xdr:cNvSpPr>
          <a:spLocks noChangeShapeType="1"/>
        </xdr:cNvSpPr>
      </xdr:nvSpPr>
      <xdr:spPr bwMode="auto">
        <a:xfrm flipH="1" flipV="1">
          <a:off x="2514599" y="3895725"/>
          <a:ext cx="285750" cy="4381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21</xdr:row>
      <xdr:rowOff>19050</xdr:rowOff>
    </xdr:from>
    <xdr:to>
      <xdr:col>11</xdr:col>
      <xdr:colOff>0</xdr:colOff>
      <xdr:row>23</xdr:row>
      <xdr:rowOff>104775</xdr:rowOff>
    </xdr:to>
    <xdr:sp macro="" textlink="">
      <xdr:nvSpPr>
        <xdr:cNvPr id="6" name="Line 508">
          <a:extLst>
            <a:ext uri="{FF2B5EF4-FFF2-40B4-BE49-F238E27FC236}">
              <a16:creationId xmlns:a16="http://schemas.microsoft.com/office/drawing/2014/main" id="{2BC2E2B4-3F6A-4CF4-AAE6-AD8F618B02DC}"/>
            </a:ext>
          </a:extLst>
        </xdr:cNvPr>
        <xdr:cNvSpPr>
          <a:spLocks noChangeShapeType="1"/>
        </xdr:cNvSpPr>
      </xdr:nvSpPr>
      <xdr:spPr bwMode="auto">
        <a:xfrm flipH="1">
          <a:off x="2228850" y="3914775"/>
          <a:ext cx="285750" cy="4095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66674</xdr:colOff>
      <xdr:row>46</xdr:row>
      <xdr:rowOff>95249</xdr:rowOff>
    </xdr:from>
    <xdr:to>
      <xdr:col>13</xdr:col>
      <xdr:colOff>114299</xdr:colOff>
      <xdr:row>49</xdr:row>
      <xdr:rowOff>38099</xdr:rowOff>
    </xdr:to>
    <xdr:sp macro="" textlink="">
      <xdr:nvSpPr>
        <xdr:cNvPr id="7" name="Line 508">
          <a:extLst>
            <a:ext uri="{FF2B5EF4-FFF2-40B4-BE49-F238E27FC236}">
              <a16:creationId xmlns:a16="http://schemas.microsoft.com/office/drawing/2014/main" id="{C5232388-3476-422E-8E1F-18C3D3EE22DF}"/>
            </a:ext>
          </a:extLst>
        </xdr:cNvPr>
        <xdr:cNvSpPr>
          <a:spLocks noChangeShapeType="1"/>
        </xdr:cNvSpPr>
      </xdr:nvSpPr>
      <xdr:spPr bwMode="auto">
        <a:xfrm>
          <a:off x="2809874" y="8067674"/>
          <a:ext cx="276225" cy="4286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xdr:colOff>
      <xdr:row>48</xdr:row>
      <xdr:rowOff>161924</xdr:rowOff>
    </xdr:from>
    <xdr:to>
      <xdr:col>10</xdr:col>
      <xdr:colOff>152400</xdr:colOff>
      <xdr:row>49</xdr:row>
      <xdr:rowOff>0</xdr:rowOff>
    </xdr:to>
    <xdr:sp macro="" textlink="">
      <xdr:nvSpPr>
        <xdr:cNvPr id="8" name="Line 508">
          <a:extLst>
            <a:ext uri="{FF2B5EF4-FFF2-40B4-BE49-F238E27FC236}">
              <a16:creationId xmlns:a16="http://schemas.microsoft.com/office/drawing/2014/main" id="{03120F4D-2EF3-4179-A59A-0233D3B934A8}"/>
            </a:ext>
          </a:extLst>
        </xdr:cNvPr>
        <xdr:cNvSpPr>
          <a:spLocks noChangeShapeType="1"/>
        </xdr:cNvSpPr>
      </xdr:nvSpPr>
      <xdr:spPr bwMode="auto">
        <a:xfrm flipH="1" flipV="1">
          <a:off x="1933574" y="8458199"/>
          <a:ext cx="50482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xdr:colOff>
      <xdr:row>46</xdr:row>
      <xdr:rowOff>66675</xdr:rowOff>
    </xdr:from>
    <xdr:to>
      <xdr:col>9</xdr:col>
      <xdr:colOff>180974</xdr:colOff>
      <xdr:row>49</xdr:row>
      <xdr:rowOff>0</xdr:rowOff>
    </xdr:to>
    <xdr:sp macro="" textlink="">
      <xdr:nvSpPr>
        <xdr:cNvPr id="9" name="Line 508">
          <a:extLst>
            <a:ext uri="{FF2B5EF4-FFF2-40B4-BE49-F238E27FC236}">
              <a16:creationId xmlns:a16="http://schemas.microsoft.com/office/drawing/2014/main" id="{A07756E5-1B8C-4E86-B2E0-8D30188B50B0}"/>
            </a:ext>
          </a:extLst>
        </xdr:cNvPr>
        <xdr:cNvSpPr>
          <a:spLocks noChangeShapeType="1"/>
        </xdr:cNvSpPr>
      </xdr:nvSpPr>
      <xdr:spPr bwMode="auto">
        <a:xfrm flipH="1">
          <a:off x="1933574" y="8039100"/>
          <a:ext cx="304800" cy="4191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161924</xdr:colOff>
      <xdr:row>67</xdr:row>
      <xdr:rowOff>28575</xdr:rowOff>
    </xdr:from>
    <xdr:to>
      <xdr:col>10</xdr:col>
      <xdr:colOff>209549</xdr:colOff>
      <xdr:row>69</xdr:row>
      <xdr:rowOff>76200</xdr:rowOff>
    </xdr:to>
    <xdr:sp macro="" textlink="">
      <xdr:nvSpPr>
        <xdr:cNvPr id="11" name="Line 508">
          <a:extLst>
            <a:ext uri="{FF2B5EF4-FFF2-40B4-BE49-F238E27FC236}">
              <a16:creationId xmlns:a16="http://schemas.microsoft.com/office/drawing/2014/main" id="{B99430A0-91A9-4482-9D73-2771274727D5}"/>
            </a:ext>
          </a:extLst>
        </xdr:cNvPr>
        <xdr:cNvSpPr>
          <a:spLocks noChangeShapeType="1"/>
        </xdr:cNvSpPr>
      </xdr:nvSpPr>
      <xdr:spPr bwMode="auto">
        <a:xfrm flipH="1">
          <a:off x="2219324" y="11430000"/>
          <a:ext cx="276225" cy="3714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69</xdr:row>
      <xdr:rowOff>104775</xdr:rowOff>
    </xdr:from>
    <xdr:to>
      <xdr:col>13</xdr:col>
      <xdr:colOff>123825</xdr:colOff>
      <xdr:row>72</xdr:row>
      <xdr:rowOff>0</xdr:rowOff>
    </xdr:to>
    <xdr:sp macro="" textlink="">
      <xdr:nvSpPr>
        <xdr:cNvPr id="12" name="Line 508">
          <a:extLst>
            <a:ext uri="{FF2B5EF4-FFF2-40B4-BE49-F238E27FC236}">
              <a16:creationId xmlns:a16="http://schemas.microsoft.com/office/drawing/2014/main" id="{015C1451-76B0-4996-A2B7-D26CFEC49931}"/>
            </a:ext>
          </a:extLst>
        </xdr:cNvPr>
        <xdr:cNvSpPr>
          <a:spLocks noChangeShapeType="1"/>
        </xdr:cNvSpPr>
      </xdr:nvSpPr>
      <xdr:spPr bwMode="auto">
        <a:xfrm>
          <a:off x="2771775" y="11830050"/>
          <a:ext cx="323850" cy="3810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38099</xdr:colOff>
      <xdr:row>72</xdr:row>
      <xdr:rowOff>0</xdr:rowOff>
    </xdr:from>
    <xdr:to>
      <xdr:col>13</xdr:col>
      <xdr:colOff>104774</xdr:colOff>
      <xdr:row>72</xdr:row>
      <xdr:rowOff>9525</xdr:rowOff>
    </xdr:to>
    <xdr:sp macro="" textlink="">
      <xdr:nvSpPr>
        <xdr:cNvPr id="13" name="Line 508">
          <a:extLst>
            <a:ext uri="{FF2B5EF4-FFF2-40B4-BE49-F238E27FC236}">
              <a16:creationId xmlns:a16="http://schemas.microsoft.com/office/drawing/2014/main" id="{D7803E40-AE29-47E4-A7E8-33206AA07D38}"/>
            </a:ext>
          </a:extLst>
        </xdr:cNvPr>
        <xdr:cNvSpPr>
          <a:spLocks noChangeShapeType="1"/>
        </xdr:cNvSpPr>
      </xdr:nvSpPr>
      <xdr:spPr bwMode="auto">
        <a:xfrm flipH="1" flipV="1">
          <a:off x="2552699" y="12211050"/>
          <a:ext cx="523875"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190500</xdr:colOff>
      <xdr:row>95</xdr:row>
      <xdr:rowOff>19050</xdr:rowOff>
    </xdr:from>
    <xdr:to>
      <xdr:col>11</xdr:col>
      <xdr:colOff>0</xdr:colOff>
      <xdr:row>97</xdr:row>
      <xdr:rowOff>76200</xdr:rowOff>
    </xdr:to>
    <xdr:sp macro="" textlink="">
      <xdr:nvSpPr>
        <xdr:cNvPr id="20" name="Line 508">
          <a:extLst>
            <a:ext uri="{FF2B5EF4-FFF2-40B4-BE49-F238E27FC236}">
              <a16:creationId xmlns:a16="http://schemas.microsoft.com/office/drawing/2014/main" id="{2E40B3B2-CA4F-4D7D-AE13-46FC4736E9FC}"/>
            </a:ext>
          </a:extLst>
        </xdr:cNvPr>
        <xdr:cNvSpPr>
          <a:spLocks noChangeShapeType="1"/>
        </xdr:cNvSpPr>
      </xdr:nvSpPr>
      <xdr:spPr bwMode="auto">
        <a:xfrm flipH="1">
          <a:off x="2247900" y="16478250"/>
          <a:ext cx="266700" cy="3810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99</xdr:row>
      <xdr:rowOff>152400</xdr:rowOff>
    </xdr:from>
    <xdr:to>
      <xdr:col>13</xdr:col>
      <xdr:colOff>95250</xdr:colOff>
      <xdr:row>100</xdr:row>
      <xdr:rowOff>0</xdr:rowOff>
    </xdr:to>
    <xdr:sp macro="" textlink="">
      <xdr:nvSpPr>
        <xdr:cNvPr id="21" name="Line 508">
          <a:extLst>
            <a:ext uri="{FF2B5EF4-FFF2-40B4-BE49-F238E27FC236}">
              <a16:creationId xmlns:a16="http://schemas.microsoft.com/office/drawing/2014/main" id="{8CD835DE-8B70-4A66-B570-9D19C8456FBD}"/>
            </a:ext>
          </a:extLst>
        </xdr:cNvPr>
        <xdr:cNvSpPr>
          <a:spLocks noChangeShapeType="1"/>
        </xdr:cNvSpPr>
      </xdr:nvSpPr>
      <xdr:spPr bwMode="auto">
        <a:xfrm flipH="1" flipV="1">
          <a:off x="2552700" y="17259300"/>
          <a:ext cx="514350"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11</xdr:col>
      <xdr:colOff>9524</xdr:colOff>
      <xdr:row>95</xdr:row>
      <xdr:rowOff>28575</xdr:rowOff>
    </xdr:from>
    <xdr:to>
      <xdr:col>12</xdr:col>
      <xdr:colOff>66674</xdr:colOff>
      <xdr:row>97</xdr:row>
      <xdr:rowOff>114300</xdr:rowOff>
    </xdr:to>
    <xdr:sp macro="" textlink="">
      <xdr:nvSpPr>
        <xdr:cNvPr id="22" name="Line 508">
          <a:extLst>
            <a:ext uri="{FF2B5EF4-FFF2-40B4-BE49-F238E27FC236}">
              <a16:creationId xmlns:a16="http://schemas.microsoft.com/office/drawing/2014/main" id="{841F3953-C04E-40E9-BC9B-74A99183FE00}"/>
            </a:ext>
          </a:extLst>
        </xdr:cNvPr>
        <xdr:cNvSpPr>
          <a:spLocks noChangeShapeType="1"/>
        </xdr:cNvSpPr>
      </xdr:nvSpPr>
      <xdr:spPr bwMode="auto">
        <a:xfrm>
          <a:off x="2524124" y="16487775"/>
          <a:ext cx="285750" cy="4095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95249</xdr:colOff>
      <xdr:row>120</xdr:row>
      <xdr:rowOff>76199</xdr:rowOff>
    </xdr:from>
    <xdr:to>
      <xdr:col>9</xdr:col>
      <xdr:colOff>171449</xdr:colOff>
      <xdr:row>123</xdr:row>
      <xdr:rowOff>19049</xdr:rowOff>
    </xdr:to>
    <xdr:sp macro="" textlink="">
      <xdr:nvSpPr>
        <xdr:cNvPr id="23" name="Line 508">
          <a:extLst>
            <a:ext uri="{FF2B5EF4-FFF2-40B4-BE49-F238E27FC236}">
              <a16:creationId xmlns:a16="http://schemas.microsoft.com/office/drawing/2014/main" id="{E6E5A674-9133-4DDA-A644-7E70F44B9FB9}"/>
            </a:ext>
          </a:extLst>
        </xdr:cNvPr>
        <xdr:cNvSpPr>
          <a:spLocks noChangeShapeType="1"/>
        </xdr:cNvSpPr>
      </xdr:nvSpPr>
      <xdr:spPr bwMode="auto">
        <a:xfrm flipH="1">
          <a:off x="1924049" y="20612099"/>
          <a:ext cx="304800" cy="4286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114299</xdr:colOff>
      <xdr:row>123</xdr:row>
      <xdr:rowOff>9525</xdr:rowOff>
    </xdr:from>
    <xdr:to>
      <xdr:col>10</xdr:col>
      <xdr:colOff>228599</xdr:colOff>
      <xdr:row>123</xdr:row>
      <xdr:rowOff>9525</xdr:rowOff>
    </xdr:to>
    <xdr:sp macro="" textlink="">
      <xdr:nvSpPr>
        <xdr:cNvPr id="24" name="Line 508">
          <a:extLst>
            <a:ext uri="{FF2B5EF4-FFF2-40B4-BE49-F238E27FC236}">
              <a16:creationId xmlns:a16="http://schemas.microsoft.com/office/drawing/2014/main" id="{F3EE2E3C-0A71-4591-A17A-1966DD6D492B}"/>
            </a:ext>
          </a:extLst>
        </xdr:cNvPr>
        <xdr:cNvSpPr>
          <a:spLocks noChangeShapeType="1"/>
        </xdr:cNvSpPr>
      </xdr:nvSpPr>
      <xdr:spPr bwMode="auto">
        <a:xfrm flipH="1">
          <a:off x="1943099" y="21031200"/>
          <a:ext cx="5715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9524</xdr:colOff>
      <xdr:row>118</xdr:row>
      <xdr:rowOff>47625</xdr:rowOff>
    </xdr:from>
    <xdr:to>
      <xdr:col>12</xdr:col>
      <xdr:colOff>76199</xdr:colOff>
      <xdr:row>120</xdr:row>
      <xdr:rowOff>114300</xdr:rowOff>
    </xdr:to>
    <xdr:sp macro="" textlink="">
      <xdr:nvSpPr>
        <xdr:cNvPr id="25" name="Line 508">
          <a:extLst>
            <a:ext uri="{FF2B5EF4-FFF2-40B4-BE49-F238E27FC236}">
              <a16:creationId xmlns:a16="http://schemas.microsoft.com/office/drawing/2014/main" id="{BA15F95F-453D-4BE2-8E2A-6B245974BAD2}"/>
            </a:ext>
          </a:extLst>
        </xdr:cNvPr>
        <xdr:cNvSpPr>
          <a:spLocks noChangeShapeType="1"/>
        </xdr:cNvSpPr>
      </xdr:nvSpPr>
      <xdr:spPr bwMode="auto">
        <a:xfrm>
          <a:off x="2524124" y="20259675"/>
          <a:ext cx="295275" cy="390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133349</xdr:colOff>
      <xdr:row>141</xdr:row>
      <xdr:rowOff>9525</xdr:rowOff>
    </xdr:from>
    <xdr:to>
      <xdr:col>10</xdr:col>
      <xdr:colOff>219074</xdr:colOff>
      <xdr:row>144</xdr:row>
      <xdr:rowOff>9525</xdr:rowOff>
    </xdr:to>
    <xdr:sp macro="" textlink="">
      <xdr:nvSpPr>
        <xdr:cNvPr id="26" name="Line 508">
          <a:extLst>
            <a:ext uri="{FF2B5EF4-FFF2-40B4-BE49-F238E27FC236}">
              <a16:creationId xmlns:a16="http://schemas.microsoft.com/office/drawing/2014/main" id="{4874BA13-F4D3-46DE-9162-A0EB7BA0D343}"/>
            </a:ext>
          </a:extLst>
        </xdr:cNvPr>
        <xdr:cNvSpPr>
          <a:spLocks noChangeShapeType="1"/>
        </xdr:cNvSpPr>
      </xdr:nvSpPr>
      <xdr:spPr bwMode="auto">
        <a:xfrm flipH="1">
          <a:off x="2190749" y="23974425"/>
          <a:ext cx="314325" cy="485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11</xdr:col>
      <xdr:colOff>85723</xdr:colOff>
      <xdr:row>146</xdr:row>
      <xdr:rowOff>9525</xdr:rowOff>
    </xdr:from>
    <xdr:to>
      <xdr:col>13</xdr:col>
      <xdr:colOff>123824</xdr:colOff>
      <xdr:row>146</xdr:row>
      <xdr:rowOff>9525</xdr:rowOff>
    </xdr:to>
    <xdr:sp macro="" textlink="">
      <xdr:nvSpPr>
        <xdr:cNvPr id="27" name="Line 508">
          <a:extLst>
            <a:ext uri="{FF2B5EF4-FFF2-40B4-BE49-F238E27FC236}">
              <a16:creationId xmlns:a16="http://schemas.microsoft.com/office/drawing/2014/main" id="{9BD36845-4536-412B-8626-3E6CAD4E9C2A}"/>
            </a:ext>
          </a:extLst>
        </xdr:cNvPr>
        <xdr:cNvSpPr>
          <a:spLocks noChangeShapeType="1"/>
        </xdr:cNvSpPr>
      </xdr:nvSpPr>
      <xdr:spPr bwMode="auto">
        <a:xfrm flipH="1">
          <a:off x="2600323" y="24784050"/>
          <a:ext cx="495301"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219074</xdr:colOff>
      <xdr:row>141</xdr:row>
      <xdr:rowOff>38100</xdr:rowOff>
    </xdr:from>
    <xdr:to>
      <xdr:col>12</xdr:col>
      <xdr:colOff>76199</xdr:colOff>
      <xdr:row>143</xdr:row>
      <xdr:rowOff>142875</xdr:rowOff>
    </xdr:to>
    <xdr:sp macro="" textlink="">
      <xdr:nvSpPr>
        <xdr:cNvPr id="28" name="Line 508">
          <a:extLst>
            <a:ext uri="{FF2B5EF4-FFF2-40B4-BE49-F238E27FC236}">
              <a16:creationId xmlns:a16="http://schemas.microsoft.com/office/drawing/2014/main" id="{A93C7BF8-0409-485F-89FC-C17113D47307}"/>
            </a:ext>
          </a:extLst>
        </xdr:cNvPr>
        <xdr:cNvSpPr>
          <a:spLocks noChangeShapeType="1"/>
        </xdr:cNvSpPr>
      </xdr:nvSpPr>
      <xdr:spPr bwMode="auto">
        <a:xfrm>
          <a:off x="2505074" y="24003000"/>
          <a:ext cx="314325" cy="4286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xdr:colOff>
      <xdr:row>170</xdr:row>
      <xdr:rowOff>104775</xdr:rowOff>
    </xdr:from>
    <xdr:to>
      <xdr:col>9</xdr:col>
      <xdr:colOff>171449</xdr:colOff>
      <xdr:row>173</xdr:row>
      <xdr:rowOff>19050</xdr:rowOff>
    </xdr:to>
    <xdr:sp macro="" textlink="">
      <xdr:nvSpPr>
        <xdr:cNvPr id="29" name="Line 508">
          <a:extLst>
            <a:ext uri="{FF2B5EF4-FFF2-40B4-BE49-F238E27FC236}">
              <a16:creationId xmlns:a16="http://schemas.microsoft.com/office/drawing/2014/main" id="{42472A8B-1593-45FD-BC31-C11170C69476}"/>
            </a:ext>
          </a:extLst>
        </xdr:cNvPr>
        <xdr:cNvSpPr>
          <a:spLocks noChangeShapeType="1"/>
        </xdr:cNvSpPr>
      </xdr:nvSpPr>
      <xdr:spPr bwMode="auto">
        <a:xfrm flipH="1">
          <a:off x="1933574" y="29251275"/>
          <a:ext cx="295275" cy="4000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xdr:colOff>
      <xdr:row>173</xdr:row>
      <xdr:rowOff>0</xdr:rowOff>
    </xdr:from>
    <xdr:to>
      <xdr:col>10</xdr:col>
      <xdr:colOff>171449</xdr:colOff>
      <xdr:row>173</xdr:row>
      <xdr:rowOff>9525</xdr:rowOff>
    </xdr:to>
    <xdr:sp macro="" textlink="">
      <xdr:nvSpPr>
        <xdr:cNvPr id="30" name="Line 508">
          <a:extLst>
            <a:ext uri="{FF2B5EF4-FFF2-40B4-BE49-F238E27FC236}">
              <a16:creationId xmlns:a16="http://schemas.microsoft.com/office/drawing/2014/main" id="{4D57F1DF-172D-424F-93C8-D1511C98A4D0}"/>
            </a:ext>
          </a:extLst>
        </xdr:cNvPr>
        <xdr:cNvSpPr>
          <a:spLocks noChangeShapeType="1"/>
        </xdr:cNvSpPr>
      </xdr:nvSpPr>
      <xdr:spPr bwMode="auto">
        <a:xfrm flipV="1">
          <a:off x="1933574" y="29632275"/>
          <a:ext cx="523875"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11</xdr:col>
      <xdr:colOff>9524</xdr:colOff>
      <xdr:row>168</xdr:row>
      <xdr:rowOff>38100</xdr:rowOff>
    </xdr:from>
    <xdr:to>
      <xdr:col>12</xdr:col>
      <xdr:colOff>85724</xdr:colOff>
      <xdr:row>170</xdr:row>
      <xdr:rowOff>133350</xdr:rowOff>
    </xdr:to>
    <xdr:sp macro="" textlink="">
      <xdr:nvSpPr>
        <xdr:cNvPr id="31" name="Line 508">
          <a:extLst>
            <a:ext uri="{FF2B5EF4-FFF2-40B4-BE49-F238E27FC236}">
              <a16:creationId xmlns:a16="http://schemas.microsoft.com/office/drawing/2014/main" id="{08B69B82-324C-4953-80E6-D12D8B6C2F38}"/>
            </a:ext>
          </a:extLst>
        </xdr:cNvPr>
        <xdr:cNvSpPr>
          <a:spLocks noChangeShapeType="1"/>
        </xdr:cNvSpPr>
      </xdr:nvSpPr>
      <xdr:spPr bwMode="auto">
        <a:xfrm>
          <a:off x="2524124" y="28860750"/>
          <a:ext cx="304800" cy="4191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200024</xdr:colOff>
      <xdr:row>191</xdr:row>
      <xdr:rowOff>47625</xdr:rowOff>
    </xdr:from>
    <xdr:to>
      <xdr:col>10</xdr:col>
      <xdr:colOff>228599</xdr:colOff>
      <xdr:row>193</xdr:row>
      <xdr:rowOff>85725</xdr:rowOff>
    </xdr:to>
    <xdr:sp macro="" textlink="">
      <xdr:nvSpPr>
        <xdr:cNvPr id="32" name="Line 508">
          <a:extLst>
            <a:ext uri="{FF2B5EF4-FFF2-40B4-BE49-F238E27FC236}">
              <a16:creationId xmlns:a16="http://schemas.microsoft.com/office/drawing/2014/main" id="{B62D4515-F2AD-4B6F-AAC2-694365A10FFB}"/>
            </a:ext>
          </a:extLst>
        </xdr:cNvPr>
        <xdr:cNvSpPr>
          <a:spLocks noChangeShapeType="1"/>
        </xdr:cNvSpPr>
      </xdr:nvSpPr>
      <xdr:spPr bwMode="auto">
        <a:xfrm flipH="1">
          <a:off x="2257424" y="32623125"/>
          <a:ext cx="257175" cy="3619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195</xdr:row>
      <xdr:rowOff>152400</xdr:rowOff>
    </xdr:from>
    <xdr:to>
      <xdr:col>13</xdr:col>
      <xdr:colOff>104775</xdr:colOff>
      <xdr:row>196</xdr:row>
      <xdr:rowOff>0</xdr:rowOff>
    </xdr:to>
    <xdr:sp macro="" textlink="">
      <xdr:nvSpPr>
        <xdr:cNvPr id="33" name="Line 508">
          <a:extLst>
            <a:ext uri="{FF2B5EF4-FFF2-40B4-BE49-F238E27FC236}">
              <a16:creationId xmlns:a16="http://schemas.microsoft.com/office/drawing/2014/main" id="{C881A912-34C0-4138-90E6-6F9A966018D8}"/>
            </a:ext>
          </a:extLst>
        </xdr:cNvPr>
        <xdr:cNvSpPr>
          <a:spLocks noChangeShapeType="1"/>
        </xdr:cNvSpPr>
      </xdr:nvSpPr>
      <xdr:spPr bwMode="auto">
        <a:xfrm flipH="1">
          <a:off x="2600325" y="33375600"/>
          <a:ext cx="476250"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219074</xdr:colOff>
      <xdr:row>191</xdr:row>
      <xdr:rowOff>47625</xdr:rowOff>
    </xdr:from>
    <xdr:to>
      <xdr:col>12</xdr:col>
      <xdr:colOff>57150</xdr:colOff>
      <xdr:row>193</xdr:row>
      <xdr:rowOff>104775</xdr:rowOff>
    </xdr:to>
    <xdr:sp macro="" textlink="">
      <xdr:nvSpPr>
        <xdr:cNvPr id="34" name="Line 508">
          <a:extLst>
            <a:ext uri="{FF2B5EF4-FFF2-40B4-BE49-F238E27FC236}">
              <a16:creationId xmlns:a16="http://schemas.microsoft.com/office/drawing/2014/main" id="{51C6168B-CCC0-4FD4-9852-E936C4DDDFDC}"/>
            </a:ext>
          </a:extLst>
        </xdr:cNvPr>
        <xdr:cNvSpPr>
          <a:spLocks noChangeShapeType="1"/>
        </xdr:cNvSpPr>
      </xdr:nvSpPr>
      <xdr:spPr bwMode="auto">
        <a:xfrm>
          <a:off x="2505074" y="32623125"/>
          <a:ext cx="295276" cy="3810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ja-JP" altLang="en-US"/>
        </a:p>
      </xdr:txBody>
    </xdr:sp>
    <xdr:clientData/>
  </xdr:twoCellAnchor>
  <xdr:twoCellAnchor>
    <xdr:from>
      <xdr:col>8</xdr:col>
      <xdr:colOff>114299</xdr:colOff>
      <xdr:row>216</xdr:row>
      <xdr:rowOff>47625</xdr:rowOff>
    </xdr:from>
    <xdr:to>
      <xdr:col>9</xdr:col>
      <xdr:colOff>200024</xdr:colOff>
      <xdr:row>219</xdr:row>
      <xdr:rowOff>0</xdr:rowOff>
    </xdr:to>
    <xdr:sp macro="" textlink="">
      <xdr:nvSpPr>
        <xdr:cNvPr id="35" name="Line 508">
          <a:extLst>
            <a:ext uri="{FF2B5EF4-FFF2-40B4-BE49-F238E27FC236}">
              <a16:creationId xmlns:a16="http://schemas.microsoft.com/office/drawing/2014/main" id="{BB3EC525-10B0-44E3-AEEF-0EC24F41B53E}"/>
            </a:ext>
          </a:extLst>
        </xdr:cNvPr>
        <xdr:cNvSpPr>
          <a:spLocks noChangeShapeType="1"/>
        </xdr:cNvSpPr>
      </xdr:nvSpPr>
      <xdr:spPr bwMode="auto">
        <a:xfrm flipH="1">
          <a:off x="1943099" y="36699825"/>
          <a:ext cx="314325" cy="4381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11</xdr:col>
      <xdr:colOff>38100</xdr:colOff>
      <xdr:row>219</xdr:row>
      <xdr:rowOff>9525</xdr:rowOff>
    </xdr:from>
    <xdr:to>
      <xdr:col>13</xdr:col>
      <xdr:colOff>114300</xdr:colOff>
      <xdr:row>219</xdr:row>
      <xdr:rowOff>9525</xdr:rowOff>
    </xdr:to>
    <xdr:sp macro="" textlink="">
      <xdr:nvSpPr>
        <xdr:cNvPr id="36" name="Line 508">
          <a:extLst>
            <a:ext uri="{FF2B5EF4-FFF2-40B4-BE49-F238E27FC236}">
              <a16:creationId xmlns:a16="http://schemas.microsoft.com/office/drawing/2014/main" id="{BA956F3F-DBBE-40AC-B2D0-D54497D2A3C5}"/>
            </a:ext>
          </a:extLst>
        </xdr:cNvPr>
        <xdr:cNvSpPr>
          <a:spLocks noChangeShapeType="1"/>
        </xdr:cNvSpPr>
      </xdr:nvSpPr>
      <xdr:spPr bwMode="auto">
        <a:xfrm flipH="1">
          <a:off x="2552700" y="37147500"/>
          <a:ext cx="5334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9524</xdr:colOff>
      <xdr:row>216</xdr:row>
      <xdr:rowOff>38100</xdr:rowOff>
    </xdr:from>
    <xdr:to>
      <xdr:col>13</xdr:col>
      <xdr:colOff>114299</xdr:colOff>
      <xdr:row>219</xdr:row>
      <xdr:rowOff>9525</xdr:rowOff>
    </xdr:to>
    <xdr:sp macro="" textlink="">
      <xdr:nvSpPr>
        <xdr:cNvPr id="37" name="Line 508">
          <a:extLst>
            <a:ext uri="{FF2B5EF4-FFF2-40B4-BE49-F238E27FC236}">
              <a16:creationId xmlns:a16="http://schemas.microsoft.com/office/drawing/2014/main" id="{4B0DF902-D1F1-4A1E-A71E-0410117D2E88}"/>
            </a:ext>
          </a:extLst>
        </xdr:cNvPr>
        <xdr:cNvSpPr>
          <a:spLocks noChangeShapeType="1"/>
        </xdr:cNvSpPr>
      </xdr:nvSpPr>
      <xdr:spPr bwMode="auto">
        <a:xfrm>
          <a:off x="2752724" y="36690300"/>
          <a:ext cx="333375" cy="45720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36</xdr:row>
      <xdr:rowOff>209549</xdr:rowOff>
    </xdr:from>
    <xdr:to>
      <xdr:col>15</xdr:col>
      <xdr:colOff>0</xdr:colOff>
      <xdr:row>40</xdr:row>
      <xdr:rowOff>9524</xdr:rowOff>
    </xdr:to>
    <xdr:sp macro="" textlink="">
      <xdr:nvSpPr>
        <xdr:cNvPr id="2" name="大かっこ 1">
          <a:extLst>
            <a:ext uri="{FF2B5EF4-FFF2-40B4-BE49-F238E27FC236}">
              <a16:creationId xmlns:a16="http://schemas.microsoft.com/office/drawing/2014/main" id="{867F4B58-1DB4-4152-B600-D02CC0F04987}"/>
            </a:ext>
          </a:extLst>
        </xdr:cNvPr>
        <xdr:cNvSpPr>
          <a:spLocks noChangeArrowheads="1"/>
        </xdr:cNvSpPr>
      </xdr:nvSpPr>
      <xdr:spPr bwMode="auto">
        <a:xfrm>
          <a:off x="2743200" y="8486774"/>
          <a:ext cx="68580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200025</xdr:colOff>
      <xdr:row>48</xdr:row>
      <xdr:rowOff>209549</xdr:rowOff>
    </xdr:from>
    <xdr:to>
      <xdr:col>14</xdr:col>
      <xdr:colOff>209550</xdr:colOff>
      <xdr:row>52</xdr:row>
      <xdr:rowOff>9524</xdr:rowOff>
    </xdr:to>
    <xdr:sp macro="" textlink="">
      <xdr:nvSpPr>
        <xdr:cNvPr id="3" name="大かっこ 2">
          <a:extLst>
            <a:ext uri="{FF2B5EF4-FFF2-40B4-BE49-F238E27FC236}">
              <a16:creationId xmlns:a16="http://schemas.microsoft.com/office/drawing/2014/main" id="{B6CDA49E-58D7-4205-8EFD-DA10A9062E0C}"/>
            </a:ext>
          </a:extLst>
        </xdr:cNvPr>
        <xdr:cNvSpPr>
          <a:spLocks noChangeArrowheads="1"/>
        </xdr:cNvSpPr>
      </xdr:nvSpPr>
      <xdr:spPr bwMode="auto">
        <a:xfrm>
          <a:off x="2714625" y="11001374"/>
          <a:ext cx="695325"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43</xdr:row>
      <xdr:rowOff>0</xdr:rowOff>
    </xdr:from>
    <xdr:to>
      <xdr:col>9</xdr:col>
      <xdr:colOff>209550</xdr:colOff>
      <xdr:row>46</xdr:row>
      <xdr:rowOff>0</xdr:rowOff>
    </xdr:to>
    <xdr:sp macro="" textlink="">
      <xdr:nvSpPr>
        <xdr:cNvPr id="4" name="大かっこ 3">
          <a:extLst>
            <a:ext uri="{FF2B5EF4-FFF2-40B4-BE49-F238E27FC236}">
              <a16:creationId xmlns:a16="http://schemas.microsoft.com/office/drawing/2014/main" id="{A9B7E7FE-E68C-4DB1-A11D-E58700FD8829}"/>
            </a:ext>
          </a:extLst>
        </xdr:cNvPr>
        <xdr:cNvSpPr>
          <a:spLocks noChangeArrowheads="1"/>
        </xdr:cNvSpPr>
      </xdr:nvSpPr>
      <xdr:spPr bwMode="auto">
        <a:xfrm>
          <a:off x="1571625" y="9744075"/>
          <a:ext cx="695325"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43</xdr:row>
      <xdr:rowOff>19050</xdr:rowOff>
    </xdr:from>
    <xdr:to>
      <xdr:col>16</xdr:col>
      <xdr:colOff>219075</xdr:colOff>
      <xdr:row>46</xdr:row>
      <xdr:rowOff>19050</xdr:rowOff>
    </xdr:to>
    <xdr:sp macro="" textlink="">
      <xdr:nvSpPr>
        <xdr:cNvPr id="5" name="大かっこ 4">
          <a:extLst>
            <a:ext uri="{FF2B5EF4-FFF2-40B4-BE49-F238E27FC236}">
              <a16:creationId xmlns:a16="http://schemas.microsoft.com/office/drawing/2014/main" id="{54673D34-AC80-4A90-BA52-1554B6544388}"/>
            </a:ext>
          </a:extLst>
        </xdr:cNvPr>
        <xdr:cNvSpPr>
          <a:spLocks noChangeArrowheads="1"/>
        </xdr:cNvSpPr>
      </xdr:nvSpPr>
      <xdr:spPr bwMode="auto">
        <a:xfrm>
          <a:off x="3219450" y="9763125"/>
          <a:ext cx="657225"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29</xdr:row>
      <xdr:rowOff>0</xdr:rowOff>
    </xdr:from>
    <xdr:to>
      <xdr:col>12</xdr:col>
      <xdr:colOff>0</xdr:colOff>
      <xdr:row>29</xdr:row>
      <xdr:rowOff>9525</xdr:rowOff>
    </xdr:to>
    <xdr:sp macro="" textlink="">
      <xdr:nvSpPr>
        <xdr:cNvPr id="6" name="Line 508">
          <a:extLst>
            <a:ext uri="{FF2B5EF4-FFF2-40B4-BE49-F238E27FC236}">
              <a16:creationId xmlns:a16="http://schemas.microsoft.com/office/drawing/2014/main" id="{DE3E7FE7-C8CB-4970-9652-0DF72903375D}"/>
            </a:ext>
          </a:extLst>
        </xdr:cNvPr>
        <xdr:cNvSpPr>
          <a:spLocks noChangeShapeType="1"/>
        </xdr:cNvSpPr>
      </xdr:nvSpPr>
      <xdr:spPr bwMode="auto">
        <a:xfrm flipH="1" flipV="1">
          <a:off x="2209800" y="6819900"/>
          <a:ext cx="533400"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142874</xdr:colOff>
      <xdr:row>24</xdr:row>
      <xdr:rowOff>0</xdr:rowOff>
    </xdr:from>
    <xdr:to>
      <xdr:col>11</xdr:col>
      <xdr:colOff>228599</xdr:colOff>
      <xdr:row>24</xdr:row>
      <xdr:rowOff>0</xdr:rowOff>
    </xdr:to>
    <xdr:sp macro="" textlink="">
      <xdr:nvSpPr>
        <xdr:cNvPr id="7" name="Line 508">
          <a:extLst>
            <a:ext uri="{FF2B5EF4-FFF2-40B4-BE49-F238E27FC236}">
              <a16:creationId xmlns:a16="http://schemas.microsoft.com/office/drawing/2014/main" id="{63DDF217-B646-4449-9645-A750BFCC32C3}"/>
            </a:ext>
          </a:extLst>
        </xdr:cNvPr>
        <xdr:cNvSpPr>
          <a:spLocks noChangeShapeType="1"/>
        </xdr:cNvSpPr>
      </xdr:nvSpPr>
      <xdr:spPr bwMode="auto">
        <a:xfrm>
          <a:off x="2200274" y="5772150"/>
          <a:ext cx="5429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28574</xdr:colOff>
      <xdr:row>23</xdr:row>
      <xdr:rowOff>190501</xdr:rowOff>
    </xdr:from>
    <xdr:to>
      <xdr:col>11</xdr:col>
      <xdr:colOff>228599</xdr:colOff>
      <xdr:row>25</xdr:row>
      <xdr:rowOff>133351</xdr:rowOff>
    </xdr:to>
    <xdr:sp macro="" textlink="">
      <xdr:nvSpPr>
        <xdr:cNvPr id="8" name="Line 508">
          <a:extLst>
            <a:ext uri="{FF2B5EF4-FFF2-40B4-BE49-F238E27FC236}">
              <a16:creationId xmlns:a16="http://schemas.microsoft.com/office/drawing/2014/main" id="{AB2D82D6-3292-41BE-B2C8-A435C693C731}"/>
            </a:ext>
          </a:extLst>
        </xdr:cNvPr>
        <xdr:cNvSpPr>
          <a:spLocks noChangeShapeType="1"/>
        </xdr:cNvSpPr>
      </xdr:nvSpPr>
      <xdr:spPr bwMode="auto">
        <a:xfrm flipH="1">
          <a:off x="2314574" y="5753101"/>
          <a:ext cx="428625" cy="3619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9524</xdr:colOff>
      <xdr:row>24</xdr:row>
      <xdr:rowOff>28575</xdr:rowOff>
    </xdr:from>
    <xdr:to>
      <xdr:col>8</xdr:col>
      <xdr:colOff>28574</xdr:colOff>
      <xdr:row>25</xdr:row>
      <xdr:rowOff>171450</xdr:rowOff>
    </xdr:to>
    <xdr:sp macro="" textlink="">
      <xdr:nvSpPr>
        <xdr:cNvPr id="9" name="Line 508">
          <a:extLst>
            <a:ext uri="{FF2B5EF4-FFF2-40B4-BE49-F238E27FC236}">
              <a16:creationId xmlns:a16="http://schemas.microsoft.com/office/drawing/2014/main" id="{9E100E3D-8F4D-4971-8D57-2EBF7A4EE5F2}"/>
            </a:ext>
          </a:extLst>
        </xdr:cNvPr>
        <xdr:cNvSpPr>
          <a:spLocks noChangeShapeType="1"/>
        </xdr:cNvSpPr>
      </xdr:nvSpPr>
      <xdr:spPr bwMode="auto">
        <a:xfrm>
          <a:off x="1381124" y="5600700"/>
          <a:ext cx="476250" cy="3524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228599</xdr:colOff>
      <xdr:row>23</xdr:row>
      <xdr:rowOff>190501</xdr:rowOff>
    </xdr:from>
    <xdr:to>
      <xdr:col>11</xdr:col>
      <xdr:colOff>228599</xdr:colOff>
      <xdr:row>26</xdr:row>
      <xdr:rowOff>76201</xdr:rowOff>
    </xdr:to>
    <xdr:sp macro="" textlink="">
      <xdr:nvSpPr>
        <xdr:cNvPr id="10" name="Line 508">
          <a:extLst>
            <a:ext uri="{FF2B5EF4-FFF2-40B4-BE49-F238E27FC236}">
              <a16:creationId xmlns:a16="http://schemas.microsoft.com/office/drawing/2014/main" id="{98B57AA3-F070-4606-89D6-0984F9FA50C1}"/>
            </a:ext>
          </a:extLst>
        </xdr:cNvPr>
        <xdr:cNvSpPr>
          <a:spLocks noChangeShapeType="1"/>
        </xdr:cNvSpPr>
      </xdr:nvSpPr>
      <xdr:spPr bwMode="auto">
        <a:xfrm flipH="1">
          <a:off x="2743199" y="5753101"/>
          <a:ext cx="0" cy="5143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219074</xdr:colOff>
      <xdr:row>23</xdr:row>
      <xdr:rowOff>200025</xdr:rowOff>
    </xdr:from>
    <xdr:to>
      <xdr:col>6</xdr:col>
      <xdr:colOff>9524</xdr:colOff>
      <xdr:row>26</xdr:row>
      <xdr:rowOff>152400</xdr:rowOff>
    </xdr:to>
    <xdr:sp macro="" textlink="">
      <xdr:nvSpPr>
        <xdr:cNvPr id="11" name="Line 508">
          <a:extLst>
            <a:ext uri="{FF2B5EF4-FFF2-40B4-BE49-F238E27FC236}">
              <a16:creationId xmlns:a16="http://schemas.microsoft.com/office/drawing/2014/main" id="{A4314204-1F55-4A31-B98F-ED86CAFFF10D}"/>
            </a:ext>
          </a:extLst>
        </xdr:cNvPr>
        <xdr:cNvSpPr>
          <a:spLocks noChangeShapeType="1"/>
        </xdr:cNvSpPr>
      </xdr:nvSpPr>
      <xdr:spPr bwMode="auto">
        <a:xfrm flipH="1">
          <a:off x="1362074" y="5562600"/>
          <a:ext cx="19050" cy="5810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63</xdr:row>
      <xdr:rowOff>209549</xdr:rowOff>
    </xdr:from>
    <xdr:to>
      <xdr:col>15</xdr:col>
      <xdr:colOff>0</xdr:colOff>
      <xdr:row>67</xdr:row>
      <xdr:rowOff>9524</xdr:rowOff>
    </xdr:to>
    <xdr:sp macro="" textlink="">
      <xdr:nvSpPr>
        <xdr:cNvPr id="2" name="大かっこ 1">
          <a:extLst>
            <a:ext uri="{FF2B5EF4-FFF2-40B4-BE49-F238E27FC236}">
              <a16:creationId xmlns:a16="http://schemas.microsoft.com/office/drawing/2014/main" id="{3A28FCB6-5F88-4FA9-99F5-CEE984BE3B12}"/>
            </a:ext>
          </a:extLst>
        </xdr:cNvPr>
        <xdr:cNvSpPr>
          <a:spLocks noChangeArrowheads="1"/>
        </xdr:cNvSpPr>
      </xdr:nvSpPr>
      <xdr:spPr bwMode="auto">
        <a:xfrm>
          <a:off x="2743200" y="8296274"/>
          <a:ext cx="68580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200025</xdr:colOff>
      <xdr:row>75</xdr:row>
      <xdr:rowOff>209549</xdr:rowOff>
    </xdr:from>
    <xdr:to>
      <xdr:col>14</xdr:col>
      <xdr:colOff>209550</xdr:colOff>
      <xdr:row>79</xdr:row>
      <xdr:rowOff>9524</xdr:rowOff>
    </xdr:to>
    <xdr:sp macro="" textlink="">
      <xdr:nvSpPr>
        <xdr:cNvPr id="3" name="大かっこ 2">
          <a:extLst>
            <a:ext uri="{FF2B5EF4-FFF2-40B4-BE49-F238E27FC236}">
              <a16:creationId xmlns:a16="http://schemas.microsoft.com/office/drawing/2014/main" id="{748C11D8-0776-420F-9ADC-67A12927846C}"/>
            </a:ext>
          </a:extLst>
        </xdr:cNvPr>
        <xdr:cNvSpPr>
          <a:spLocks noChangeArrowheads="1"/>
        </xdr:cNvSpPr>
      </xdr:nvSpPr>
      <xdr:spPr bwMode="auto">
        <a:xfrm>
          <a:off x="2714625" y="10810874"/>
          <a:ext cx="695325"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70</xdr:row>
      <xdr:rowOff>0</xdr:rowOff>
    </xdr:from>
    <xdr:to>
      <xdr:col>9</xdr:col>
      <xdr:colOff>209550</xdr:colOff>
      <xdr:row>73</xdr:row>
      <xdr:rowOff>0</xdr:rowOff>
    </xdr:to>
    <xdr:sp macro="" textlink="">
      <xdr:nvSpPr>
        <xdr:cNvPr id="4" name="大かっこ 3">
          <a:extLst>
            <a:ext uri="{FF2B5EF4-FFF2-40B4-BE49-F238E27FC236}">
              <a16:creationId xmlns:a16="http://schemas.microsoft.com/office/drawing/2014/main" id="{CF753C78-D049-4427-A14B-D9CB5C5D0302}"/>
            </a:ext>
          </a:extLst>
        </xdr:cNvPr>
        <xdr:cNvSpPr>
          <a:spLocks noChangeArrowheads="1"/>
        </xdr:cNvSpPr>
      </xdr:nvSpPr>
      <xdr:spPr bwMode="auto">
        <a:xfrm>
          <a:off x="1571625" y="9553575"/>
          <a:ext cx="695325"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70</xdr:row>
      <xdr:rowOff>19050</xdr:rowOff>
    </xdr:from>
    <xdr:to>
      <xdr:col>16</xdr:col>
      <xdr:colOff>219075</xdr:colOff>
      <xdr:row>73</xdr:row>
      <xdr:rowOff>19050</xdr:rowOff>
    </xdr:to>
    <xdr:sp macro="" textlink="">
      <xdr:nvSpPr>
        <xdr:cNvPr id="5" name="大かっこ 4">
          <a:extLst>
            <a:ext uri="{FF2B5EF4-FFF2-40B4-BE49-F238E27FC236}">
              <a16:creationId xmlns:a16="http://schemas.microsoft.com/office/drawing/2014/main" id="{5DDAA2D5-36CE-45FF-880A-8F138E045CC4}"/>
            </a:ext>
          </a:extLst>
        </xdr:cNvPr>
        <xdr:cNvSpPr>
          <a:spLocks noChangeArrowheads="1"/>
        </xdr:cNvSpPr>
      </xdr:nvSpPr>
      <xdr:spPr bwMode="auto">
        <a:xfrm>
          <a:off x="3219450" y="9572625"/>
          <a:ext cx="657225"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47</xdr:row>
      <xdr:rowOff>28575</xdr:rowOff>
    </xdr:from>
    <xdr:to>
      <xdr:col>13</xdr:col>
      <xdr:colOff>104775</xdr:colOff>
      <xdr:row>52</xdr:row>
      <xdr:rowOff>0</xdr:rowOff>
    </xdr:to>
    <xdr:sp macro="" textlink="">
      <xdr:nvSpPr>
        <xdr:cNvPr id="6" name="二等辺三角形 11">
          <a:extLst>
            <a:ext uri="{FF2B5EF4-FFF2-40B4-BE49-F238E27FC236}">
              <a16:creationId xmlns:a16="http://schemas.microsoft.com/office/drawing/2014/main" id="{828DE6CA-BBFE-4282-B7D8-F45F0169E7E0}"/>
            </a:ext>
          </a:extLst>
        </xdr:cNvPr>
        <xdr:cNvSpPr>
          <a:spLocks noChangeArrowheads="1"/>
        </xdr:cNvSpPr>
      </xdr:nvSpPr>
      <xdr:spPr bwMode="auto">
        <a:xfrm>
          <a:off x="1933575" y="34804350"/>
          <a:ext cx="1143000" cy="781050"/>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100</xdr:row>
      <xdr:rowOff>28575</xdr:rowOff>
    </xdr:from>
    <xdr:to>
      <xdr:col>13</xdr:col>
      <xdr:colOff>104775</xdr:colOff>
      <xdr:row>105</xdr:row>
      <xdr:rowOff>0</xdr:rowOff>
    </xdr:to>
    <xdr:sp macro="" textlink="">
      <xdr:nvSpPr>
        <xdr:cNvPr id="7" name="二等辺三角形 11">
          <a:extLst>
            <a:ext uri="{FF2B5EF4-FFF2-40B4-BE49-F238E27FC236}">
              <a16:creationId xmlns:a16="http://schemas.microsoft.com/office/drawing/2014/main" id="{CD4784C8-C7B3-41A9-9BF0-8067B454D8D9}"/>
            </a:ext>
          </a:extLst>
        </xdr:cNvPr>
        <xdr:cNvSpPr>
          <a:spLocks noChangeArrowheads="1"/>
        </xdr:cNvSpPr>
      </xdr:nvSpPr>
      <xdr:spPr bwMode="auto">
        <a:xfrm>
          <a:off x="1933575" y="9496425"/>
          <a:ext cx="1143000" cy="781050"/>
        </a:xfrm>
        <a:prstGeom prst="triangle">
          <a:avLst>
            <a:gd name="adj" fmla="val 50000"/>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219074</xdr:colOff>
      <xdr:row>52</xdr:row>
      <xdr:rowOff>19050</xdr:rowOff>
    </xdr:from>
    <xdr:to>
      <xdr:col>12</xdr:col>
      <xdr:colOff>19049</xdr:colOff>
      <xdr:row>52</xdr:row>
      <xdr:rowOff>19050</xdr:rowOff>
    </xdr:to>
    <xdr:sp macro="" textlink="">
      <xdr:nvSpPr>
        <xdr:cNvPr id="8" name="Line 508">
          <a:extLst>
            <a:ext uri="{FF2B5EF4-FFF2-40B4-BE49-F238E27FC236}">
              <a16:creationId xmlns:a16="http://schemas.microsoft.com/office/drawing/2014/main" id="{581E4BF3-0A1B-4BAE-9856-28364465828D}"/>
            </a:ext>
          </a:extLst>
        </xdr:cNvPr>
        <xdr:cNvSpPr>
          <a:spLocks noChangeShapeType="1"/>
        </xdr:cNvSpPr>
      </xdr:nvSpPr>
      <xdr:spPr bwMode="auto">
        <a:xfrm>
          <a:off x="2276474" y="11191875"/>
          <a:ext cx="4857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152399</xdr:rowOff>
    </xdr:from>
    <xdr:to>
      <xdr:col>13</xdr:col>
      <xdr:colOff>104775</xdr:colOff>
      <xdr:row>52</xdr:row>
      <xdr:rowOff>19049</xdr:rowOff>
    </xdr:to>
    <xdr:sp macro="" textlink="">
      <xdr:nvSpPr>
        <xdr:cNvPr id="9" name="Line 508">
          <a:extLst>
            <a:ext uri="{FF2B5EF4-FFF2-40B4-BE49-F238E27FC236}">
              <a16:creationId xmlns:a16="http://schemas.microsoft.com/office/drawing/2014/main" id="{B29DA2A8-4EF2-4159-9BD5-C41F3B050A87}"/>
            </a:ext>
          </a:extLst>
        </xdr:cNvPr>
        <xdr:cNvSpPr>
          <a:spLocks noChangeShapeType="1"/>
        </xdr:cNvSpPr>
      </xdr:nvSpPr>
      <xdr:spPr bwMode="auto">
        <a:xfrm>
          <a:off x="2790825" y="10725149"/>
          <a:ext cx="285750" cy="4667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95249</xdr:colOff>
      <xdr:row>49</xdr:row>
      <xdr:rowOff>114299</xdr:rowOff>
    </xdr:from>
    <xdr:to>
      <xdr:col>9</xdr:col>
      <xdr:colOff>142874</xdr:colOff>
      <xdr:row>52</xdr:row>
      <xdr:rowOff>19049</xdr:rowOff>
    </xdr:to>
    <xdr:sp macro="" textlink="">
      <xdr:nvSpPr>
        <xdr:cNvPr id="10" name="Line 508">
          <a:extLst>
            <a:ext uri="{FF2B5EF4-FFF2-40B4-BE49-F238E27FC236}">
              <a16:creationId xmlns:a16="http://schemas.microsoft.com/office/drawing/2014/main" id="{E833937E-BF7C-46D1-AA3D-31B169C66D7F}"/>
            </a:ext>
          </a:extLst>
        </xdr:cNvPr>
        <xdr:cNvSpPr>
          <a:spLocks noChangeShapeType="1"/>
        </xdr:cNvSpPr>
      </xdr:nvSpPr>
      <xdr:spPr bwMode="auto">
        <a:xfrm flipH="1">
          <a:off x="1924049" y="10687049"/>
          <a:ext cx="276225" cy="5048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171449</xdr:colOff>
      <xdr:row>28</xdr:row>
      <xdr:rowOff>190500</xdr:rowOff>
    </xdr:from>
    <xdr:to>
      <xdr:col>12</xdr:col>
      <xdr:colOff>9524</xdr:colOff>
      <xdr:row>29</xdr:row>
      <xdr:rowOff>0</xdr:rowOff>
    </xdr:to>
    <xdr:sp macro="" textlink="">
      <xdr:nvSpPr>
        <xdr:cNvPr id="11" name="Line 508">
          <a:extLst>
            <a:ext uri="{FF2B5EF4-FFF2-40B4-BE49-F238E27FC236}">
              <a16:creationId xmlns:a16="http://schemas.microsoft.com/office/drawing/2014/main" id="{39807243-5A01-4C4E-B25C-E3A325FF0054}"/>
            </a:ext>
          </a:extLst>
        </xdr:cNvPr>
        <xdr:cNvSpPr>
          <a:spLocks noChangeShapeType="1"/>
        </xdr:cNvSpPr>
      </xdr:nvSpPr>
      <xdr:spPr bwMode="auto">
        <a:xfrm flipH="1" flipV="1">
          <a:off x="2228849" y="6572250"/>
          <a:ext cx="523875"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133349</xdr:colOff>
      <xdr:row>23</xdr:row>
      <xdr:rowOff>190500</xdr:rowOff>
    </xdr:from>
    <xdr:to>
      <xdr:col>12</xdr:col>
      <xdr:colOff>9524</xdr:colOff>
      <xdr:row>23</xdr:row>
      <xdr:rowOff>190500</xdr:rowOff>
    </xdr:to>
    <xdr:sp macro="" textlink="">
      <xdr:nvSpPr>
        <xdr:cNvPr id="12" name="Line 508">
          <a:extLst>
            <a:ext uri="{FF2B5EF4-FFF2-40B4-BE49-F238E27FC236}">
              <a16:creationId xmlns:a16="http://schemas.microsoft.com/office/drawing/2014/main" id="{E72BBDF7-8045-45B9-B1DA-5621532C0C5D}"/>
            </a:ext>
          </a:extLst>
        </xdr:cNvPr>
        <xdr:cNvSpPr>
          <a:spLocks noChangeShapeType="1"/>
        </xdr:cNvSpPr>
      </xdr:nvSpPr>
      <xdr:spPr bwMode="auto">
        <a:xfrm flipH="1">
          <a:off x="2190749" y="5572125"/>
          <a:ext cx="5619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219074</xdr:colOff>
      <xdr:row>23</xdr:row>
      <xdr:rowOff>171450</xdr:rowOff>
    </xdr:from>
    <xdr:to>
      <xdr:col>12</xdr:col>
      <xdr:colOff>9524</xdr:colOff>
      <xdr:row>26</xdr:row>
      <xdr:rowOff>9525</xdr:rowOff>
    </xdr:to>
    <xdr:sp macro="" textlink="">
      <xdr:nvSpPr>
        <xdr:cNvPr id="13" name="Line 508">
          <a:extLst>
            <a:ext uri="{FF2B5EF4-FFF2-40B4-BE49-F238E27FC236}">
              <a16:creationId xmlns:a16="http://schemas.microsoft.com/office/drawing/2014/main" id="{FAE147D2-B6E7-4DE6-958E-AAEFF1D74206}"/>
            </a:ext>
          </a:extLst>
        </xdr:cNvPr>
        <xdr:cNvSpPr>
          <a:spLocks noChangeShapeType="1"/>
        </xdr:cNvSpPr>
      </xdr:nvSpPr>
      <xdr:spPr bwMode="auto">
        <a:xfrm flipH="1">
          <a:off x="2733674" y="5553075"/>
          <a:ext cx="19050" cy="4381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9525</xdr:colOff>
      <xdr:row>26</xdr:row>
      <xdr:rowOff>66675</xdr:rowOff>
    </xdr:from>
    <xdr:to>
      <xdr:col>6</xdr:col>
      <xdr:colOff>28575</xdr:colOff>
      <xdr:row>29</xdr:row>
      <xdr:rowOff>19049</xdr:rowOff>
    </xdr:to>
    <xdr:sp macro="" textlink="">
      <xdr:nvSpPr>
        <xdr:cNvPr id="14" name="Line 508">
          <a:extLst>
            <a:ext uri="{FF2B5EF4-FFF2-40B4-BE49-F238E27FC236}">
              <a16:creationId xmlns:a16="http://schemas.microsoft.com/office/drawing/2014/main" id="{8B2FC06C-8511-4611-BA5B-3DD8729467D1}"/>
            </a:ext>
          </a:extLst>
        </xdr:cNvPr>
        <xdr:cNvSpPr>
          <a:spLocks noChangeShapeType="1"/>
        </xdr:cNvSpPr>
      </xdr:nvSpPr>
      <xdr:spPr bwMode="auto">
        <a:xfrm flipH="1">
          <a:off x="1381125" y="6048375"/>
          <a:ext cx="19050" cy="552449"/>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100</xdr:row>
      <xdr:rowOff>38100</xdr:rowOff>
    </xdr:from>
    <xdr:to>
      <xdr:col>10</xdr:col>
      <xdr:colOff>219075</xdr:colOff>
      <xdr:row>102</xdr:row>
      <xdr:rowOff>123825</xdr:rowOff>
    </xdr:to>
    <xdr:sp macro="" textlink="">
      <xdr:nvSpPr>
        <xdr:cNvPr id="15" name="Line 508">
          <a:extLst>
            <a:ext uri="{FF2B5EF4-FFF2-40B4-BE49-F238E27FC236}">
              <a16:creationId xmlns:a16="http://schemas.microsoft.com/office/drawing/2014/main" id="{C7F97180-1D8F-4665-ADE1-81157CD7E2C2}"/>
            </a:ext>
          </a:extLst>
        </xdr:cNvPr>
        <xdr:cNvSpPr>
          <a:spLocks noChangeShapeType="1"/>
        </xdr:cNvSpPr>
      </xdr:nvSpPr>
      <xdr:spPr bwMode="auto">
        <a:xfrm flipH="1">
          <a:off x="2219325" y="21850350"/>
          <a:ext cx="285750" cy="485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57149</xdr:colOff>
      <xdr:row>105</xdr:row>
      <xdr:rowOff>0</xdr:rowOff>
    </xdr:from>
    <xdr:to>
      <xdr:col>13</xdr:col>
      <xdr:colOff>104774</xdr:colOff>
      <xdr:row>105</xdr:row>
      <xdr:rowOff>0</xdr:rowOff>
    </xdr:to>
    <xdr:sp macro="" textlink="">
      <xdr:nvSpPr>
        <xdr:cNvPr id="16" name="Line 508">
          <a:extLst>
            <a:ext uri="{FF2B5EF4-FFF2-40B4-BE49-F238E27FC236}">
              <a16:creationId xmlns:a16="http://schemas.microsoft.com/office/drawing/2014/main" id="{755005BF-4658-46DD-ABFD-9D7B5957184C}"/>
            </a:ext>
          </a:extLst>
        </xdr:cNvPr>
        <xdr:cNvSpPr>
          <a:spLocks noChangeShapeType="1"/>
        </xdr:cNvSpPr>
      </xdr:nvSpPr>
      <xdr:spPr bwMode="auto">
        <a:xfrm flipH="1">
          <a:off x="2571749" y="228123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228599</xdr:colOff>
      <xdr:row>100</xdr:row>
      <xdr:rowOff>47625</xdr:rowOff>
    </xdr:from>
    <xdr:to>
      <xdr:col>12</xdr:col>
      <xdr:colOff>66674</xdr:colOff>
      <xdr:row>102</xdr:row>
      <xdr:rowOff>152400</xdr:rowOff>
    </xdr:to>
    <xdr:sp macro="" textlink="">
      <xdr:nvSpPr>
        <xdr:cNvPr id="17" name="Line 508">
          <a:extLst>
            <a:ext uri="{FF2B5EF4-FFF2-40B4-BE49-F238E27FC236}">
              <a16:creationId xmlns:a16="http://schemas.microsoft.com/office/drawing/2014/main" id="{EDA4C3E0-6018-41B6-A60D-02598DD98AAF}"/>
            </a:ext>
          </a:extLst>
        </xdr:cNvPr>
        <xdr:cNvSpPr>
          <a:spLocks noChangeShapeType="1"/>
        </xdr:cNvSpPr>
      </xdr:nvSpPr>
      <xdr:spPr bwMode="auto">
        <a:xfrm>
          <a:off x="2514599" y="21859875"/>
          <a:ext cx="295275" cy="5048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P72"/>
  <sheetViews>
    <sheetView topLeftCell="A26" workbookViewId="0">
      <selection activeCell="K37" sqref="K37"/>
    </sheetView>
  </sheetViews>
  <sheetFormatPr defaultRowHeight="13.5"/>
  <cols>
    <col min="1" max="1" width="6.75" style="12" customWidth="1"/>
    <col min="2" max="2" width="9.375" style="12" customWidth="1"/>
    <col min="3" max="3" width="7" style="12" customWidth="1"/>
    <col min="4" max="9" width="9" style="12"/>
    <col min="10" max="10" width="9.75" style="12" customWidth="1"/>
    <col min="11" max="256" width="9" style="12"/>
    <col min="257" max="257" width="6.75" style="12" customWidth="1"/>
    <col min="258" max="258" width="9.375" style="12" customWidth="1"/>
    <col min="259" max="259" width="7" style="12" customWidth="1"/>
    <col min="260" max="265" width="9" style="12"/>
    <col min="266" max="266" width="7.75" style="12" customWidth="1"/>
    <col min="267" max="512" width="9" style="12"/>
    <col min="513" max="513" width="6.75" style="12" customWidth="1"/>
    <col min="514" max="514" width="9.375" style="12" customWidth="1"/>
    <col min="515" max="515" width="7" style="12" customWidth="1"/>
    <col min="516" max="521" width="9" style="12"/>
    <col min="522" max="522" width="7.75" style="12" customWidth="1"/>
    <col min="523" max="768" width="9" style="12"/>
    <col min="769" max="769" width="6.75" style="12" customWidth="1"/>
    <col min="770" max="770" width="9.375" style="12" customWidth="1"/>
    <col min="771" max="771" width="7" style="12" customWidth="1"/>
    <col min="772" max="777" width="9" style="12"/>
    <col min="778" max="778" width="7.75" style="12" customWidth="1"/>
    <col min="779" max="1024" width="9" style="12"/>
    <col min="1025" max="1025" width="6.75" style="12" customWidth="1"/>
    <col min="1026" max="1026" width="9.375" style="12" customWidth="1"/>
    <col min="1027" max="1027" width="7" style="12" customWidth="1"/>
    <col min="1028" max="1033" width="9" style="12"/>
    <col min="1034" max="1034" width="7.75" style="12" customWidth="1"/>
    <col min="1035" max="1280" width="9" style="12"/>
    <col min="1281" max="1281" width="6.75" style="12" customWidth="1"/>
    <col min="1282" max="1282" width="9.375" style="12" customWidth="1"/>
    <col min="1283" max="1283" width="7" style="12" customWidth="1"/>
    <col min="1284" max="1289" width="9" style="12"/>
    <col min="1290" max="1290" width="7.75" style="12" customWidth="1"/>
    <col min="1291" max="1536" width="9" style="12"/>
    <col min="1537" max="1537" width="6.75" style="12" customWidth="1"/>
    <col min="1538" max="1538" width="9.375" style="12" customWidth="1"/>
    <col min="1539" max="1539" width="7" style="12" customWidth="1"/>
    <col min="1540" max="1545" width="9" style="12"/>
    <col min="1546" max="1546" width="7.75" style="12" customWidth="1"/>
    <col min="1547" max="1792" width="9" style="12"/>
    <col min="1793" max="1793" width="6.75" style="12" customWidth="1"/>
    <col min="1794" max="1794" width="9.375" style="12" customWidth="1"/>
    <col min="1795" max="1795" width="7" style="12" customWidth="1"/>
    <col min="1796" max="1801" width="9" style="12"/>
    <col min="1802" max="1802" width="7.75" style="12" customWidth="1"/>
    <col min="1803" max="2048" width="9" style="12"/>
    <col min="2049" max="2049" width="6.75" style="12" customWidth="1"/>
    <col min="2050" max="2050" width="9.375" style="12" customWidth="1"/>
    <col min="2051" max="2051" width="7" style="12" customWidth="1"/>
    <col min="2052" max="2057" width="9" style="12"/>
    <col min="2058" max="2058" width="7.75" style="12" customWidth="1"/>
    <col min="2059" max="2304" width="9" style="12"/>
    <col min="2305" max="2305" width="6.75" style="12" customWidth="1"/>
    <col min="2306" max="2306" width="9.375" style="12" customWidth="1"/>
    <col min="2307" max="2307" width="7" style="12" customWidth="1"/>
    <col min="2308" max="2313" width="9" style="12"/>
    <col min="2314" max="2314" width="7.75" style="12" customWidth="1"/>
    <col min="2315" max="2560" width="9" style="12"/>
    <col min="2561" max="2561" width="6.75" style="12" customWidth="1"/>
    <col min="2562" max="2562" width="9.375" style="12" customWidth="1"/>
    <col min="2563" max="2563" width="7" style="12" customWidth="1"/>
    <col min="2564" max="2569" width="9" style="12"/>
    <col min="2570" max="2570" width="7.75" style="12" customWidth="1"/>
    <col min="2571" max="2816" width="9" style="12"/>
    <col min="2817" max="2817" width="6.75" style="12" customWidth="1"/>
    <col min="2818" max="2818" width="9.375" style="12" customWidth="1"/>
    <col min="2819" max="2819" width="7" style="12" customWidth="1"/>
    <col min="2820" max="2825" width="9" style="12"/>
    <col min="2826" max="2826" width="7.75" style="12" customWidth="1"/>
    <col min="2827" max="3072" width="9" style="12"/>
    <col min="3073" max="3073" width="6.75" style="12" customWidth="1"/>
    <col min="3074" max="3074" width="9.375" style="12" customWidth="1"/>
    <col min="3075" max="3075" width="7" style="12" customWidth="1"/>
    <col min="3076" max="3081" width="9" style="12"/>
    <col min="3082" max="3082" width="7.75" style="12" customWidth="1"/>
    <col min="3083" max="3328" width="9" style="12"/>
    <col min="3329" max="3329" width="6.75" style="12" customWidth="1"/>
    <col min="3330" max="3330" width="9.375" style="12" customWidth="1"/>
    <col min="3331" max="3331" width="7" style="12" customWidth="1"/>
    <col min="3332" max="3337" width="9" style="12"/>
    <col min="3338" max="3338" width="7.75" style="12" customWidth="1"/>
    <col min="3339" max="3584" width="9" style="12"/>
    <col min="3585" max="3585" width="6.75" style="12" customWidth="1"/>
    <col min="3586" max="3586" width="9.375" style="12" customWidth="1"/>
    <col min="3587" max="3587" width="7" style="12" customWidth="1"/>
    <col min="3588" max="3593" width="9" style="12"/>
    <col min="3594" max="3594" width="7.75" style="12" customWidth="1"/>
    <col min="3595" max="3840" width="9" style="12"/>
    <col min="3841" max="3841" width="6.75" style="12" customWidth="1"/>
    <col min="3842" max="3842" width="9.375" style="12" customWidth="1"/>
    <col min="3843" max="3843" width="7" style="12" customWidth="1"/>
    <col min="3844" max="3849" width="9" style="12"/>
    <col min="3850" max="3850" width="7.75" style="12" customWidth="1"/>
    <col min="3851" max="4096" width="9" style="12"/>
    <col min="4097" max="4097" width="6.75" style="12" customWidth="1"/>
    <col min="4098" max="4098" width="9.375" style="12" customWidth="1"/>
    <col min="4099" max="4099" width="7" style="12" customWidth="1"/>
    <col min="4100" max="4105" width="9" style="12"/>
    <col min="4106" max="4106" width="7.75" style="12" customWidth="1"/>
    <col min="4107" max="4352" width="9" style="12"/>
    <col min="4353" max="4353" width="6.75" style="12" customWidth="1"/>
    <col min="4354" max="4354" width="9.375" style="12" customWidth="1"/>
    <col min="4355" max="4355" width="7" style="12" customWidth="1"/>
    <col min="4356" max="4361" width="9" style="12"/>
    <col min="4362" max="4362" width="7.75" style="12" customWidth="1"/>
    <col min="4363" max="4608" width="9" style="12"/>
    <col min="4609" max="4609" width="6.75" style="12" customWidth="1"/>
    <col min="4610" max="4610" width="9.375" style="12" customWidth="1"/>
    <col min="4611" max="4611" width="7" style="12" customWidth="1"/>
    <col min="4612" max="4617" width="9" style="12"/>
    <col min="4618" max="4618" width="7.75" style="12" customWidth="1"/>
    <col min="4619" max="4864" width="9" style="12"/>
    <col min="4865" max="4865" width="6.75" style="12" customWidth="1"/>
    <col min="4866" max="4866" width="9.375" style="12" customWidth="1"/>
    <col min="4867" max="4867" width="7" style="12" customWidth="1"/>
    <col min="4868" max="4873" width="9" style="12"/>
    <col min="4874" max="4874" width="7.75" style="12" customWidth="1"/>
    <col min="4875" max="5120" width="9" style="12"/>
    <col min="5121" max="5121" width="6.75" style="12" customWidth="1"/>
    <col min="5122" max="5122" width="9.375" style="12" customWidth="1"/>
    <col min="5123" max="5123" width="7" style="12" customWidth="1"/>
    <col min="5124" max="5129" width="9" style="12"/>
    <col min="5130" max="5130" width="7.75" style="12" customWidth="1"/>
    <col min="5131" max="5376" width="9" style="12"/>
    <col min="5377" max="5377" width="6.75" style="12" customWidth="1"/>
    <col min="5378" max="5378" width="9.375" style="12" customWidth="1"/>
    <col min="5379" max="5379" width="7" style="12" customWidth="1"/>
    <col min="5380" max="5385" width="9" style="12"/>
    <col min="5386" max="5386" width="7.75" style="12" customWidth="1"/>
    <col min="5387" max="5632" width="9" style="12"/>
    <col min="5633" max="5633" width="6.75" style="12" customWidth="1"/>
    <col min="5634" max="5634" width="9.375" style="12" customWidth="1"/>
    <col min="5635" max="5635" width="7" style="12" customWidth="1"/>
    <col min="5636" max="5641" width="9" style="12"/>
    <col min="5642" max="5642" width="7.75" style="12" customWidth="1"/>
    <col min="5643" max="5888" width="9" style="12"/>
    <col min="5889" max="5889" width="6.75" style="12" customWidth="1"/>
    <col min="5890" max="5890" width="9.375" style="12" customWidth="1"/>
    <col min="5891" max="5891" width="7" style="12" customWidth="1"/>
    <col min="5892" max="5897" width="9" style="12"/>
    <col min="5898" max="5898" width="7.75" style="12" customWidth="1"/>
    <col min="5899" max="6144" width="9" style="12"/>
    <col min="6145" max="6145" width="6.75" style="12" customWidth="1"/>
    <col min="6146" max="6146" width="9.375" style="12" customWidth="1"/>
    <col min="6147" max="6147" width="7" style="12" customWidth="1"/>
    <col min="6148" max="6153" width="9" style="12"/>
    <col min="6154" max="6154" width="7.75" style="12" customWidth="1"/>
    <col min="6155" max="6400" width="9" style="12"/>
    <col min="6401" max="6401" width="6.75" style="12" customWidth="1"/>
    <col min="6402" max="6402" width="9.375" style="12" customWidth="1"/>
    <col min="6403" max="6403" width="7" style="12" customWidth="1"/>
    <col min="6404" max="6409" width="9" style="12"/>
    <col min="6410" max="6410" width="7.75" style="12" customWidth="1"/>
    <col min="6411" max="6656" width="9" style="12"/>
    <col min="6657" max="6657" width="6.75" style="12" customWidth="1"/>
    <col min="6658" max="6658" width="9.375" style="12" customWidth="1"/>
    <col min="6659" max="6659" width="7" style="12" customWidth="1"/>
    <col min="6660" max="6665" width="9" style="12"/>
    <col min="6666" max="6666" width="7.75" style="12" customWidth="1"/>
    <col min="6667" max="6912" width="9" style="12"/>
    <col min="6913" max="6913" width="6.75" style="12" customWidth="1"/>
    <col min="6914" max="6914" width="9.375" style="12" customWidth="1"/>
    <col min="6915" max="6915" width="7" style="12" customWidth="1"/>
    <col min="6916" max="6921" width="9" style="12"/>
    <col min="6922" max="6922" width="7.75" style="12" customWidth="1"/>
    <col min="6923" max="7168" width="9" style="12"/>
    <col min="7169" max="7169" width="6.75" style="12" customWidth="1"/>
    <col min="7170" max="7170" width="9.375" style="12" customWidth="1"/>
    <col min="7171" max="7171" width="7" style="12" customWidth="1"/>
    <col min="7172" max="7177" width="9" style="12"/>
    <col min="7178" max="7178" width="7.75" style="12" customWidth="1"/>
    <col min="7179" max="7424" width="9" style="12"/>
    <col min="7425" max="7425" width="6.75" style="12" customWidth="1"/>
    <col min="7426" max="7426" width="9.375" style="12" customWidth="1"/>
    <col min="7427" max="7427" width="7" style="12" customWidth="1"/>
    <col min="7428" max="7433" width="9" style="12"/>
    <col min="7434" max="7434" width="7.75" style="12" customWidth="1"/>
    <col min="7435" max="7680" width="9" style="12"/>
    <col min="7681" max="7681" width="6.75" style="12" customWidth="1"/>
    <col min="7682" max="7682" width="9.375" style="12" customWidth="1"/>
    <col min="7683" max="7683" width="7" style="12" customWidth="1"/>
    <col min="7684" max="7689" width="9" style="12"/>
    <col min="7690" max="7690" width="7.75" style="12" customWidth="1"/>
    <col min="7691" max="7936" width="9" style="12"/>
    <col min="7937" max="7937" width="6.75" style="12" customWidth="1"/>
    <col min="7938" max="7938" width="9.375" style="12" customWidth="1"/>
    <col min="7939" max="7939" width="7" style="12" customWidth="1"/>
    <col min="7940" max="7945" width="9" style="12"/>
    <col min="7946" max="7946" width="7.75" style="12" customWidth="1"/>
    <col min="7947" max="8192" width="9" style="12"/>
    <col min="8193" max="8193" width="6.75" style="12" customWidth="1"/>
    <col min="8194" max="8194" width="9.375" style="12" customWidth="1"/>
    <col min="8195" max="8195" width="7" style="12" customWidth="1"/>
    <col min="8196" max="8201" width="9" style="12"/>
    <col min="8202" max="8202" width="7.75" style="12" customWidth="1"/>
    <col min="8203" max="8448" width="9" style="12"/>
    <col min="8449" max="8449" width="6.75" style="12" customWidth="1"/>
    <col min="8450" max="8450" width="9.375" style="12" customWidth="1"/>
    <col min="8451" max="8451" width="7" style="12" customWidth="1"/>
    <col min="8452" max="8457" width="9" style="12"/>
    <col min="8458" max="8458" width="7.75" style="12" customWidth="1"/>
    <col min="8459" max="8704" width="9" style="12"/>
    <col min="8705" max="8705" width="6.75" style="12" customWidth="1"/>
    <col min="8706" max="8706" width="9.375" style="12" customWidth="1"/>
    <col min="8707" max="8707" width="7" style="12" customWidth="1"/>
    <col min="8708" max="8713" width="9" style="12"/>
    <col min="8714" max="8714" width="7.75" style="12" customWidth="1"/>
    <col min="8715" max="8960" width="9" style="12"/>
    <col min="8961" max="8961" width="6.75" style="12" customWidth="1"/>
    <col min="8962" max="8962" width="9.375" style="12" customWidth="1"/>
    <col min="8963" max="8963" width="7" style="12" customWidth="1"/>
    <col min="8964" max="8969" width="9" style="12"/>
    <col min="8970" max="8970" width="7.75" style="12" customWidth="1"/>
    <col min="8971" max="9216" width="9" style="12"/>
    <col min="9217" max="9217" width="6.75" style="12" customWidth="1"/>
    <col min="9218" max="9218" width="9.375" style="12" customWidth="1"/>
    <col min="9219" max="9219" width="7" style="12" customWidth="1"/>
    <col min="9220" max="9225" width="9" style="12"/>
    <col min="9226" max="9226" width="7.75" style="12" customWidth="1"/>
    <col min="9227" max="9472" width="9" style="12"/>
    <col min="9473" max="9473" width="6.75" style="12" customWidth="1"/>
    <col min="9474" max="9474" width="9.375" style="12" customWidth="1"/>
    <col min="9475" max="9475" width="7" style="12" customWidth="1"/>
    <col min="9476" max="9481" width="9" style="12"/>
    <col min="9482" max="9482" width="7.75" style="12" customWidth="1"/>
    <col min="9483" max="9728" width="9" style="12"/>
    <col min="9729" max="9729" width="6.75" style="12" customWidth="1"/>
    <col min="9730" max="9730" width="9.375" style="12" customWidth="1"/>
    <col min="9731" max="9731" width="7" style="12" customWidth="1"/>
    <col min="9732" max="9737" width="9" style="12"/>
    <col min="9738" max="9738" width="7.75" style="12" customWidth="1"/>
    <col min="9739" max="9984" width="9" style="12"/>
    <col min="9985" max="9985" width="6.75" style="12" customWidth="1"/>
    <col min="9986" max="9986" width="9.375" style="12" customWidth="1"/>
    <col min="9987" max="9987" width="7" style="12" customWidth="1"/>
    <col min="9988" max="9993" width="9" style="12"/>
    <col min="9994" max="9994" width="7.75" style="12" customWidth="1"/>
    <col min="9995" max="10240" width="9" style="12"/>
    <col min="10241" max="10241" width="6.75" style="12" customWidth="1"/>
    <col min="10242" max="10242" width="9.375" style="12" customWidth="1"/>
    <col min="10243" max="10243" width="7" style="12" customWidth="1"/>
    <col min="10244" max="10249" width="9" style="12"/>
    <col min="10250" max="10250" width="7.75" style="12" customWidth="1"/>
    <col min="10251" max="10496" width="9" style="12"/>
    <col min="10497" max="10497" width="6.75" style="12" customWidth="1"/>
    <col min="10498" max="10498" width="9.375" style="12" customWidth="1"/>
    <col min="10499" max="10499" width="7" style="12" customWidth="1"/>
    <col min="10500" max="10505" width="9" style="12"/>
    <col min="10506" max="10506" width="7.75" style="12" customWidth="1"/>
    <col min="10507" max="10752" width="9" style="12"/>
    <col min="10753" max="10753" width="6.75" style="12" customWidth="1"/>
    <col min="10754" max="10754" width="9.375" style="12" customWidth="1"/>
    <col min="10755" max="10755" width="7" style="12" customWidth="1"/>
    <col min="10756" max="10761" width="9" style="12"/>
    <col min="10762" max="10762" width="7.75" style="12" customWidth="1"/>
    <col min="10763" max="11008" width="9" style="12"/>
    <col min="11009" max="11009" width="6.75" style="12" customWidth="1"/>
    <col min="11010" max="11010" width="9.375" style="12" customWidth="1"/>
    <col min="11011" max="11011" width="7" style="12" customWidth="1"/>
    <col min="11012" max="11017" width="9" style="12"/>
    <col min="11018" max="11018" width="7.75" style="12" customWidth="1"/>
    <col min="11019" max="11264" width="9" style="12"/>
    <col min="11265" max="11265" width="6.75" style="12" customWidth="1"/>
    <col min="11266" max="11266" width="9.375" style="12" customWidth="1"/>
    <col min="11267" max="11267" width="7" style="12" customWidth="1"/>
    <col min="11268" max="11273" width="9" style="12"/>
    <col min="11274" max="11274" width="7.75" style="12" customWidth="1"/>
    <col min="11275" max="11520" width="9" style="12"/>
    <col min="11521" max="11521" width="6.75" style="12" customWidth="1"/>
    <col min="11522" max="11522" width="9.375" style="12" customWidth="1"/>
    <col min="11523" max="11523" width="7" style="12" customWidth="1"/>
    <col min="11524" max="11529" width="9" style="12"/>
    <col min="11530" max="11530" width="7.75" style="12" customWidth="1"/>
    <col min="11531" max="11776" width="9" style="12"/>
    <col min="11777" max="11777" width="6.75" style="12" customWidth="1"/>
    <col min="11778" max="11778" width="9.375" style="12" customWidth="1"/>
    <col min="11779" max="11779" width="7" style="12" customWidth="1"/>
    <col min="11780" max="11785" width="9" style="12"/>
    <col min="11786" max="11786" width="7.75" style="12" customWidth="1"/>
    <col min="11787" max="12032" width="9" style="12"/>
    <col min="12033" max="12033" width="6.75" style="12" customWidth="1"/>
    <col min="12034" max="12034" width="9.375" style="12" customWidth="1"/>
    <col min="12035" max="12035" width="7" style="12" customWidth="1"/>
    <col min="12036" max="12041" width="9" style="12"/>
    <col min="12042" max="12042" width="7.75" style="12" customWidth="1"/>
    <col min="12043" max="12288" width="9" style="12"/>
    <col min="12289" max="12289" width="6.75" style="12" customWidth="1"/>
    <col min="12290" max="12290" width="9.375" style="12" customWidth="1"/>
    <col min="12291" max="12291" width="7" style="12" customWidth="1"/>
    <col min="12292" max="12297" width="9" style="12"/>
    <col min="12298" max="12298" width="7.75" style="12" customWidth="1"/>
    <col min="12299" max="12544" width="9" style="12"/>
    <col min="12545" max="12545" width="6.75" style="12" customWidth="1"/>
    <col min="12546" max="12546" width="9.375" style="12" customWidth="1"/>
    <col min="12547" max="12547" width="7" style="12" customWidth="1"/>
    <col min="12548" max="12553" width="9" style="12"/>
    <col min="12554" max="12554" width="7.75" style="12" customWidth="1"/>
    <col min="12555" max="12800" width="9" style="12"/>
    <col min="12801" max="12801" width="6.75" style="12" customWidth="1"/>
    <col min="12802" max="12802" width="9.375" style="12" customWidth="1"/>
    <col min="12803" max="12803" width="7" style="12" customWidth="1"/>
    <col min="12804" max="12809" width="9" style="12"/>
    <col min="12810" max="12810" width="7.75" style="12" customWidth="1"/>
    <col min="12811" max="13056" width="9" style="12"/>
    <col min="13057" max="13057" width="6.75" style="12" customWidth="1"/>
    <col min="13058" max="13058" width="9.375" style="12" customWidth="1"/>
    <col min="13059" max="13059" width="7" style="12" customWidth="1"/>
    <col min="13060" max="13065" width="9" style="12"/>
    <col min="13066" max="13066" width="7.75" style="12" customWidth="1"/>
    <col min="13067" max="13312" width="9" style="12"/>
    <col min="13313" max="13313" width="6.75" style="12" customWidth="1"/>
    <col min="13314" max="13314" width="9.375" style="12" customWidth="1"/>
    <col min="13315" max="13315" width="7" style="12" customWidth="1"/>
    <col min="13316" max="13321" width="9" style="12"/>
    <col min="13322" max="13322" width="7.75" style="12" customWidth="1"/>
    <col min="13323" max="13568" width="9" style="12"/>
    <col min="13569" max="13569" width="6.75" style="12" customWidth="1"/>
    <col min="13570" max="13570" width="9.375" style="12" customWidth="1"/>
    <col min="13571" max="13571" width="7" style="12" customWidth="1"/>
    <col min="13572" max="13577" width="9" style="12"/>
    <col min="13578" max="13578" width="7.75" style="12" customWidth="1"/>
    <col min="13579" max="13824" width="9" style="12"/>
    <col min="13825" max="13825" width="6.75" style="12" customWidth="1"/>
    <col min="13826" max="13826" width="9.375" style="12" customWidth="1"/>
    <col min="13827" max="13827" width="7" style="12" customWidth="1"/>
    <col min="13828" max="13833" width="9" style="12"/>
    <col min="13834" max="13834" width="7.75" style="12" customWidth="1"/>
    <col min="13835" max="14080" width="9" style="12"/>
    <col min="14081" max="14081" width="6.75" style="12" customWidth="1"/>
    <col min="14082" max="14082" width="9.375" style="12" customWidth="1"/>
    <col min="14083" max="14083" width="7" style="12" customWidth="1"/>
    <col min="14084" max="14089" width="9" style="12"/>
    <col min="14090" max="14090" width="7.75" style="12" customWidth="1"/>
    <col min="14091" max="14336" width="9" style="12"/>
    <col min="14337" max="14337" width="6.75" style="12" customWidth="1"/>
    <col min="14338" max="14338" width="9.375" style="12" customWidth="1"/>
    <col min="14339" max="14339" width="7" style="12" customWidth="1"/>
    <col min="14340" max="14345" width="9" style="12"/>
    <col min="14346" max="14346" width="7.75" style="12" customWidth="1"/>
    <col min="14347" max="14592" width="9" style="12"/>
    <col min="14593" max="14593" width="6.75" style="12" customWidth="1"/>
    <col min="14594" max="14594" width="9.375" style="12" customWidth="1"/>
    <col min="14595" max="14595" width="7" style="12" customWidth="1"/>
    <col min="14596" max="14601" width="9" style="12"/>
    <col min="14602" max="14602" width="7.75" style="12" customWidth="1"/>
    <col min="14603" max="14848" width="9" style="12"/>
    <col min="14849" max="14849" width="6.75" style="12" customWidth="1"/>
    <col min="14850" max="14850" width="9.375" style="12" customWidth="1"/>
    <col min="14851" max="14851" width="7" style="12" customWidth="1"/>
    <col min="14852" max="14857" width="9" style="12"/>
    <col min="14858" max="14858" width="7.75" style="12" customWidth="1"/>
    <col min="14859" max="15104" width="9" style="12"/>
    <col min="15105" max="15105" width="6.75" style="12" customWidth="1"/>
    <col min="15106" max="15106" width="9.375" style="12" customWidth="1"/>
    <col min="15107" max="15107" width="7" style="12" customWidth="1"/>
    <col min="15108" max="15113" width="9" style="12"/>
    <col min="15114" max="15114" width="7.75" style="12" customWidth="1"/>
    <col min="15115" max="15360" width="9" style="12"/>
    <col min="15361" max="15361" width="6.75" style="12" customWidth="1"/>
    <col min="15362" max="15362" width="9.375" style="12" customWidth="1"/>
    <col min="15363" max="15363" width="7" style="12" customWidth="1"/>
    <col min="15364" max="15369" width="9" style="12"/>
    <col min="15370" max="15370" width="7.75" style="12" customWidth="1"/>
    <col min="15371" max="15616" width="9" style="12"/>
    <col min="15617" max="15617" width="6.75" style="12" customWidth="1"/>
    <col min="15618" max="15618" width="9.375" style="12" customWidth="1"/>
    <col min="15619" max="15619" width="7" style="12" customWidth="1"/>
    <col min="15620" max="15625" width="9" style="12"/>
    <col min="15626" max="15626" width="7.75" style="12" customWidth="1"/>
    <col min="15627" max="15872" width="9" style="12"/>
    <col min="15873" max="15873" width="6.75" style="12" customWidth="1"/>
    <col min="15874" max="15874" width="9.375" style="12" customWidth="1"/>
    <col min="15875" max="15875" width="7" style="12" customWidth="1"/>
    <col min="15876" max="15881" width="9" style="12"/>
    <col min="15882" max="15882" width="7.75" style="12" customWidth="1"/>
    <col min="15883" max="16128" width="9" style="12"/>
    <col min="16129" max="16129" width="6.75" style="12" customWidth="1"/>
    <col min="16130" max="16130" width="9.375" style="12" customWidth="1"/>
    <col min="16131" max="16131" width="7" style="12" customWidth="1"/>
    <col min="16132" max="16137" width="9" style="12"/>
    <col min="16138" max="16138" width="7.75" style="12" customWidth="1"/>
    <col min="16139" max="16384" width="9" style="12"/>
  </cols>
  <sheetData>
    <row r="2" spans="1:42" ht="28.5">
      <c r="A2" s="130" t="s">
        <v>85</v>
      </c>
      <c r="B2" s="130"/>
      <c r="C2" s="130"/>
      <c r="D2" s="130"/>
      <c r="E2" s="130"/>
      <c r="F2" s="130"/>
      <c r="G2" s="130"/>
      <c r="H2" s="130"/>
      <c r="I2" s="130"/>
      <c r="J2" s="130"/>
      <c r="K2" s="29"/>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4" spans="1:42" ht="69" customHeight="1">
      <c r="A4" s="131" t="s">
        <v>35</v>
      </c>
      <c r="B4" s="131"/>
      <c r="C4" s="131"/>
      <c r="D4" s="131"/>
      <c r="E4" s="131"/>
      <c r="F4" s="131"/>
      <c r="G4" s="131"/>
      <c r="H4" s="131"/>
      <c r="I4" s="131"/>
      <c r="J4" s="131"/>
      <c r="K4" s="30"/>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row>
    <row r="5" spans="1:42" ht="13.5" customHeight="1">
      <c r="A5" s="30"/>
      <c r="B5" s="30"/>
      <c r="C5" s="30"/>
      <c r="D5" s="30"/>
      <c r="E5" s="30"/>
      <c r="F5" s="30"/>
      <c r="G5" s="30"/>
      <c r="H5" s="30"/>
      <c r="I5" s="30"/>
      <c r="J5" s="30"/>
      <c r="K5" s="30"/>
    </row>
    <row r="6" spans="1:42" ht="13.5" customHeight="1">
      <c r="A6" s="30"/>
      <c r="B6" s="30"/>
      <c r="C6" s="30"/>
      <c r="D6" s="30"/>
      <c r="E6" s="30"/>
      <c r="F6" s="30"/>
      <c r="G6" s="30"/>
      <c r="H6" s="30"/>
      <c r="I6" s="30"/>
      <c r="J6" s="30"/>
      <c r="K6" s="30"/>
    </row>
    <row r="7" spans="1:42" ht="13.5" customHeight="1">
      <c r="A7" s="30"/>
      <c r="B7" s="30"/>
      <c r="C7" s="30"/>
      <c r="D7" s="30"/>
      <c r="E7" s="30"/>
      <c r="F7" s="30"/>
      <c r="G7" s="30"/>
      <c r="H7" s="30"/>
      <c r="I7" s="30"/>
      <c r="J7" s="30"/>
      <c r="K7" s="30"/>
    </row>
    <row r="8" spans="1:42" ht="13.5" customHeight="1">
      <c r="A8" s="30"/>
      <c r="B8" s="30"/>
      <c r="C8" s="30"/>
      <c r="D8" s="30"/>
      <c r="E8" s="30"/>
      <c r="F8" s="30"/>
      <c r="G8" s="30"/>
      <c r="H8" s="30"/>
      <c r="I8" s="30"/>
      <c r="J8" s="30"/>
      <c r="K8" s="30"/>
    </row>
    <row r="9" spans="1:42" ht="13.5" customHeight="1">
      <c r="A9" s="30"/>
      <c r="B9" s="30"/>
      <c r="C9" s="30"/>
      <c r="D9" s="30"/>
      <c r="E9" s="30"/>
      <c r="F9" s="30"/>
      <c r="G9" s="30"/>
      <c r="H9" s="30"/>
      <c r="I9" s="30"/>
      <c r="J9" s="30"/>
      <c r="K9" s="30"/>
    </row>
    <row r="10" spans="1:42" ht="13.5" customHeight="1">
      <c r="A10" s="30"/>
      <c r="B10" s="30"/>
      <c r="C10" s="30"/>
      <c r="D10" s="30"/>
      <c r="E10" s="30"/>
      <c r="F10" s="30"/>
      <c r="G10" s="30"/>
      <c r="H10" s="30"/>
      <c r="I10" s="30"/>
      <c r="J10" s="30"/>
      <c r="K10" s="30"/>
    </row>
    <row r="11" spans="1:42" ht="13.5" customHeight="1">
      <c r="A11" s="30"/>
      <c r="B11" s="30"/>
      <c r="C11" s="30"/>
      <c r="D11" s="30"/>
      <c r="E11" s="30"/>
      <c r="F11" s="30"/>
      <c r="G11" s="30"/>
      <c r="H11" s="30"/>
      <c r="I11" s="30"/>
      <c r="J11" s="30"/>
      <c r="K11" s="30"/>
    </row>
    <row r="12" spans="1:42" ht="13.5" customHeight="1">
      <c r="A12" s="30"/>
      <c r="B12" s="30"/>
      <c r="C12" s="30"/>
      <c r="D12" s="30"/>
      <c r="E12" s="30"/>
      <c r="F12" s="30"/>
      <c r="G12" s="30"/>
      <c r="H12" s="30"/>
      <c r="I12" s="30"/>
      <c r="J12" s="30"/>
      <c r="K12" s="30"/>
    </row>
    <row r="13" spans="1:42" ht="13.5" customHeight="1">
      <c r="A13" s="30"/>
      <c r="B13" s="30"/>
      <c r="C13" s="30"/>
      <c r="D13" s="30"/>
      <c r="E13" s="30"/>
      <c r="F13" s="30"/>
      <c r="G13" s="30"/>
      <c r="H13" s="30"/>
      <c r="I13" s="30"/>
      <c r="J13" s="30"/>
      <c r="K13" s="30"/>
    </row>
    <row r="14" spans="1:42" ht="13.5" customHeight="1">
      <c r="A14" s="30"/>
      <c r="B14" s="30"/>
      <c r="C14" s="30"/>
      <c r="D14" s="30"/>
      <c r="E14" s="30"/>
      <c r="F14" s="30"/>
      <c r="G14" s="30"/>
      <c r="H14" s="30"/>
      <c r="I14" s="30"/>
      <c r="J14" s="30"/>
      <c r="K14" s="30"/>
    </row>
    <row r="15" spans="1:42" ht="13.5" customHeight="1">
      <c r="A15" s="30"/>
      <c r="B15" s="30"/>
      <c r="C15" s="30"/>
      <c r="D15" s="30"/>
      <c r="E15" s="30"/>
      <c r="F15" s="30"/>
      <c r="G15" s="30"/>
      <c r="H15" s="30"/>
      <c r="I15" s="30"/>
      <c r="J15" s="30"/>
      <c r="K15" s="30"/>
    </row>
    <row r="16" spans="1:42" ht="13.5" customHeight="1">
      <c r="A16" s="30"/>
      <c r="B16" s="30"/>
      <c r="C16" s="30"/>
      <c r="D16" s="30"/>
      <c r="E16" s="30"/>
      <c r="F16" s="30"/>
      <c r="G16" s="30"/>
      <c r="H16" s="30"/>
      <c r="I16" s="30"/>
      <c r="J16" s="30"/>
      <c r="K16" s="30"/>
    </row>
    <row r="17" spans="1:11" ht="13.5" customHeight="1">
      <c r="A17" s="30"/>
      <c r="B17" s="30"/>
      <c r="C17" s="30"/>
      <c r="D17" s="30"/>
      <c r="E17" s="30"/>
      <c r="F17" s="30"/>
      <c r="G17" s="30"/>
      <c r="H17" s="30"/>
      <c r="I17" s="30"/>
      <c r="J17" s="30"/>
      <c r="K17" s="30"/>
    </row>
    <row r="18" spans="1:11" ht="13.5" customHeight="1">
      <c r="A18" s="30"/>
      <c r="B18" s="30"/>
      <c r="C18" s="30"/>
      <c r="D18" s="30"/>
      <c r="E18" s="30"/>
      <c r="F18" s="30"/>
      <c r="G18" s="30"/>
      <c r="H18" s="30"/>
      <c r="I18" s="30"/>
      <c r="J18" s="30"/>
      <c r="K18" s="30"/>
    </row>
    <row r="19" spans="1:11" ht="13.5" customHeight="1">
      <c r="A19" s="30"/>
      <c r="B19" s="30"/>
      <c r="C19" s="30"/>
      <c r="D19" s="30"/>
      <c r="E19" s="30"/>
      <c r="F19" s="30"/>
      <c r="G19" s="30"/>
      <c r="H19" s="30"/>
      <c r="I19" s="30"/>
      <c r="J19" s="30"/>
      <c r="K19" s="30"/>
    </row>
    <row r="20" spans="1:11" ht="13.5" customHeight="1">
      <c r="A20" s="30"/>
      <c r="B20" s="30"/>
      <c r="C20" s="30"/>
      <c r="D20" s="30"/>
      <c r="E20" s="30"/>
      <c r="F20" s="30"/>
      <c r="G20" s="30"/>
      <c r="H20" s="30"/>
      <c r="I20" s="30"/>
      <c r="J20" s="30"/>
      <c r="K20" s="30"/>
    </row>
    <row r="21" spans="1:11" ht="13.5" customHeight="1">
      <c r="A21" s="30"/>
      <c r="B21" s="30"/>
      <c r="C21" s="30"/>
      <c r="D21" s="30"/>
      <c r="E21" s="30"/>
      <c r="F21" s="30"/>
      <c r="G21" s="30"/>
      <c r="H21" s="30"/>
      <c r="I21" s="30"/>
      <c r="J21" s="30"/>
      <c r="K21" s="30"/>
    </row>
    <row r="22" spans="1:11" ht="13.5" customHeight="1">
      <c r="A22" s="30"/>
      <c r="B22" s="30"/>
      <c r="C22" s="30"/>
      <c r="D22" s="30"/>
      <c r="E22" s="30"/>
      <c r="F22" s="30"/>
      <c r="G22" s="30"/>
      <c r="H22" s="30"/>
      <c r="I22" s="30"/>
      <c r="J22" s="30"/>
      <c r="K22" s="30"/>
    </row>
    <row r="23" spans="1:11" ht="13.5" customHeight="1">
      <c r="A23" s="30"/>
      <c r="B23" s="30"/>
      <c r="C23" s="30"/>
      <c r="D23" s="30"/>
      <c r="E23" s="30"/>
      <c r="F23" s="30"/>
      <c r="G23" s="30"/>
      <c r="H23" s="30"/>
      <c r="I23" s="30"/>
      <c r="J23" s="30"/>
      <c r="K23" s="30"/>
    </row>
    <row r="24" spans="1:11" ht="13.5" customHeight="1">
      <c r="A24" s="30"/>
      <c r="B24" s="30"/>
      <c r="C24" s="30"/>
      <c r="D24" s="30"/>
      <c r="E24" s="30"/>
      <c r="F24" s="30"/>
      <c r="G24" s="30"/>
      <c r="H24" s="30"/>
      <c r="I24" s="30"/>
      <c r="J24" s="30"/>
      <c r="K24" s="30"/>
    </row>
    <row r="25" spans="1:11" ht="13.5" customHeight="1">
      <c r="A25" s="30"/>
      <c r="B25" s="30"/>
      <c r="C25" s="30"/>
      <c r="D25" s="30"/>
      <c r="E25" s="30"/>
      <c r="F25" s="30"/>
      <c r="G25" s="30"/>
      <c r="H25" s="30"/>
      <c r="I25" s="30"/>
      <c r="J25" s="30"/>
      <c r="K25" s="30"/>
    </row>
    <row r="26" spans="1:11" ht="13.5" customHeight="1">
      <c r="A26" s="30"/>
      <c r="B26" s="30"/>
      <c r="C26" s="30"/>
      <c r="D26" s="30"/>
      <c r="E26" s="30"/>
      <c r="F26" s="30"/>
      <c r="G26" s="30"/>
      <c r="H26" s="30"/>
      <c r="I26" s="30"/>
      <c r="J26" s="30"/>
      <c r="K26" s="30"/>
    </row>
    <row r="27" spans="1:11" ht="13.5" customHeight="1">
      <c r="A27" s="30"/>
      <c r="B27" s="30"/>
      <c r="C27" s="30"/>
      <c r="D27" s="30"/>
      <c r="E27" s="30"/>
      <c r="F27" s="30"/>
      <c r="G27" s="30"/>
      <c r="H27" s="30"/>
      <c r="I27" s="30"/>
      <c r="J27" s="30"/>
      <c r="K27" s="30"/>
    </row>
    <row r="28" spans="1:11" ht="13.5" customHeight="1">
      <c r="A28" s="30"/>
      <c r="B28" s="30"/>
      <c r="C28" s="30"/>
      <c r="D28" s="30"/>
      <c r="E28" s="30"/>
      <c r="F28" s="30"/>
      <c r="G28" s="30"/>
      <c r="H28" s="30"/>
      <c r="I28" s="30"/>
      <c r="J28" s="30"/>
      <c r="K28" s="30"/>
    </row>
    <row r="29" spans="1:11" ht="13.5" customHeight="1">
      <c r="A29" s="30"/>
      <c r="B29" s="30"/>
      <c r="C29" s="30"/>
      <c r="D29" s="30"/>
      <c r="E29" s="30"/>
      <c r="F29" s="30"/>
      <c r="G29" s="30"/>
      <c r="H29" s="30"/>
      <c r="I29" s="30"/>
      <c r="J29" s="30"/>
      <c r="K29" s="30"/>
    </row>
    <row r="30" spans="1:11" ht="13.5" customHeight="1">
      <c r="A30" s="30"/>
      <c r="B30" s="30"/>
      <c r="C30" s="30"/>
      <c r="D30" s="30"/>
      <c r="E30" s="30"/>
      <c r="F30" s="30"/>
      <c r="G30" s="30"/>
      <c r="H30" s="30"/>
      <c r="I30" s="30"/>
      <c r="J30" s="30"/>
      <c r="K30" s="30"/>
    </row>
    <row r="34" spans="1:22" ht="16.5" customHeight="1">
      <c r="A34" s="25"/>
      <c r="B34" s="26" t="s">
        <v>21</v>
      </c>
      <c r="C34" s="27"/>
      <c r="D34" s="15" t="s">
        <v>36</v>
      </c>
      <c r="E34" s="16"/>
      <c r="F34" s="28"/>
      <c r="G34" s="28"/>
      <c r="H34" s="28"/>
      <c r="I34" s="28"/>
      <c r="J34" s="28"/>
      <c r="K34" s="16"/>
      <c r="L34" s="16"/>
      <c r="M34" s="28"/>
      <c r="N34" s="28"/>
      <c r="O34" s="28"/>
      <c r="P34" s="28"/>
      <c r="Q34" s="28"/>
      <c r="R34" s="28"/>
      <c r="S34" s="28"/>
    </row>
    <row r="35" spans="1:22" ht="16.5" customHeight="1">
      <c r="A35" s="25"/>
      <c r="B35" s="26"/>
      <c r="C35" s="27"/>
      <c r="D35" s="16"/>
      <c r="E35" s="16"/>
      <c r="F35" s="28"/>
      <c r="G35" s="28"/>
      <c r="H35" s="28"/>
      <c r="I35" s="28"/>
      <c r="J35" s="28"/>
      <c r="K35" s="16"/>
      <c r="L35" s="26"/>
      <c r="M35" s="45"/>
      <c r="N35" s="15"/>
      <c r="O35" s="15"/>
      <c r="P35" s="46"/>
      <c r="Q35" s="46"/>
      <c r="R35" s="46"/>
      <c r="S35" s="46"/>
      <c r="T35" s="46"/>
      <c r="U35" s="46"/>
      <c r="V35" s="46"/>
    </row>
    <row r="36" spans="1:22" ht="16.5" customHeight="1">
      <c r="A36" s="25"/>
      <c r="B36" s="26" t="s">
        <v>22</v>
      </c>
      <c r="C36" s="27"/>
      <c r="D36" s="16" t="s">
        <v>86</v>
      </c>
      <c r="E36" s="16"/>
      <c r="F36" s="28"/>
      <c r="G36" s="28"/>
      <c r="H36" s="28"/>
      <c r="I36" s="28"/>
      <c r="J36" s="28"/>
      <c r="K36" s="16"/>
      <c r="L36" s="26"/>
      <c r="M36" s="45"/>
      <c r="N36" s="15"/>
      <c r="O36" s="15"/>
      <c r="P36" s="46"/>
      <c r="Q36" s="46"/>
      <c r="R36" s="46"/>
      <c r="S36" s="46"/>
      <c r="T36" s="46"/>
      <c r="U36" s="46"/>
      <c r="V36" s="46"/>
    </row>
    <row r="37" spans="1:22" ht="16.5" customHeight="1">
      <c r="A37" s="25"/>
      <c r="B37" s="26"/>
      <c r="C37" s="27"/>
      <c r="D37" s="16"/>
      <c r="E37" s="16"/>
      <c r="F37" s="28"/>
      <c r="G37" s="28"/>
      <c r="H37" s="28"/>
      <c r="I37" s="28"/>
      <c r="J37" s="28"/>
      <c r="K37" s="16"/>
      <c r="L37" s="26"/>
      <c r="M37" s="45"/>
      <c r="N37" s="15"/>
      <c r="O37" s="15"/>
      <c r="P37" s="46"/>
      <c r="Q37" s="46"/>
      <c r="R37" s="46"/>
      <c r="S37" s="46"/>
      <c r="T37" s="46"/>
      <c r="U37" s="46"/>
      <c r="V37" s="46"/>
    </row>
    <row r="38" spans="1:22" ht="16.5" customHeight="1">
      <c r="A38" s="25"/>
      <c r="B38" s="26" t="s">
        <v>23</v>
      </c>
      <c r="C38" s="16"/>
      <c r="D38" s="16" t="s">
        <v>24</v>
      </c>
      <c r="E38" s="28"/>
      <c r="F38" s="28"/>
      <c r="G38" s="28"/>
      <c r="H38" s="28"/>
      <c r="I38" s="28"/>
      <c r="J38" s="28"/>
      <c r="K38" s="16"/>
      <c r="L38" s="26"/>
      <c r="M38" s="45"/>
      <c r="N38" s="15"/>
      <c r="O38" s="15"/>
      <c r="P38" s="46"/>
      <c r="Q38" s="46"/>
      <c r="R38" s="46"/>
      <c r="S38" s="46"/>
      <c r="T38" s="46"/>
      <c r="U38" s="46"/>
      <c r="V38" s="46"/>
    </row>
    <row r="39" spans="1:22" ht="16.5" customHeight="1">
      <c r="A39" s="25"/>
      <c r="B39" s="26"/>
      <c r="C39" s="27"/>
      <c r="D39" s="16"/>
      <c r="E39" s="16"/>
      <c r="F39" s="28"/>
      <c r="G39" s="28"/>
      <c r="H39" s="28"/>
      <c r="I39" s="28"/>
      <c r="J39" s="28"/>
      <c r="K39" s="16"/>
      <c r="L39" s="26"/>
      <c r="M39" s="15"/>
      <c r="N39" s="15"/>
      <c r="O39" s="15"/>
      <c r="P39" s="15"/>
      <c r="Q39" s="15"/>
      <c r="R39" s="15"/>
      <c r="S39" s="15"/>
      <c r="T39" s="15"/>
      <c r="U39" s="15"/>
      <c r="V39" s="15"/>
    </row>
    <row r="40" spans="1:22" ht="16.5" customHeight="1">
      <c r="A40" s="25"/>
      <c r="B40" s="26" t="s">
        <v>25</v>
      </c>
      <c r="C40" s="27"/>
      <c r="D40" s="16" t="s">
        <v>87</v>
      </c>
      <c r="E40" s="16"/>
      <c r="F40" s="28"/>
      <c r="G40" s="28"/>
      <c r="H40" s="28"/>
      <c r="I40" s="28"/>
      <c r="J40" s="28"/>
      <c r="K40" s="28"/>
      <c r="L40" s="28"/>
    </row>
    <row r="41" spans="1:22" ht="16.5" customHeight="1"/>
    <row r="42" spans="1:22" ht="16.5" customHeight="1">
      <c r="B42" s="26" t="s">
        <v>26</v>
      </c>
      <c r="D42" s="16" t="s">
        <v>27</v>
      </c>
    </row>
    <row r="43" spans="1:22" ht="16.5" customHeight="1">
      <c r="B43" s="26"/>
      <c r="D43" s="16"/>
    </row>
    <row r="44" spans="1:22" ht="16.5" customHeight="1">
      <c r="B44" s="26"/>
      <c r="D44" s="16"/>
    </row>
    <row r="45" spans="1:22" ht="16.5" customHeight="1">
      <c r="B45" s="26"/>
      <c r="D45" s="16"/>
    </row>
    <row r="46" spans="1:22" ht="16.5" customHeight="1">
      <c r="B46" s="26"/>
      <c r="D46" s="16"/>
    </row>
    <row r="47" spans="1:22" ht="16.5" customHeight="1">
      <c r="B47" s="26"/>
      <c r="D47" s="16"/>
    </row>
    <row r="48" spans="1:22" ht="16.5" customHeight="1">
      <c r="B48" s="26"/>
      <c r="D48" s="16"/>
    </row>
    <row r="49" spans="2:4" ht="16.5" customHeight="1">
      <c r="B49" s="26"/>
      <c r="D49" s="16"/>
    </row>
    <row r="50" spans="2:4" ht="16.5" customHeight="1">
      <c r="B50" s="26"/>
      <c r="D50" s="16"/>
    </row>
    <row r="51" spans="2:4" ht="16.5" customHeight="1">
      <c r="B51" s="26"/>
      <c r="D51" s="16"/>
    </row>
    <row r="52" spans="2:4" ht="16.5" customHeight="1">
      <c r="B52" s="26"/>
      <c r="D52" s="16"/>
    </row>
    <row r="53" spans="2:4" ht="16.5" customHeight="1">
      <c r="B53" s="26"/>
      <c r="D53" s="16"/>
    </row>
    <row r="54" spans="2:4" ht="16.5" customHeight="1">
      <c r="B54" s="26"/>
      <c r="D54" s="16"/>
    </row>
    <row r="55" spans="2:4" ht="16.5" customHeight="1">
      <c r="B55" s="26"/>
      <c r="D55" s="16"/>
    </row>
    <row r="56" spans="2:4" ht="16.5" customHeight="1">
      <c r="B56" s="26"/>
      <c r="D56" s="16"/>
    </row>
    <row r="57" spans="2:4" ht="16.5" customHeight="1">
      <c r="B57" s="26"/>
      <c r="D57" s="16"/>
    </row>
    <row r="58" spans="2:4" ht="16.5" customHeight="1">
      <c r="B58" s="26"/>
      <c r="D58" s="16"/>
    </row>
    <row r="59" spans="2:4" ht="16.5" customHeight="1">
      <c r="B59" s="26"/>
      <c r="D59" s="16"/>
    </row>
    <row r="60" spans="2:4" ht="16.5" customHeight="1">
      <c r="B60" s="26"/>
      <c r="D60" s="16"/>
    </row>
    <row r="61" spans="2:4" ht="16.5" customHeight="1">
      <c r="B61" s="26"/>
      <c r="D61" s="16"/>
    </row>
    <row r="62" spans="2:4" ht="16.5" customHeight="1">
      <c r="B62" s="26"/>
      <c r="D62" s="16"/>
    </row>
    <row r="63" spans="2:4" ht="16.5" customHeight="1">
      <c r="B63" s="26"/>
      <c r="D63" s="16"/>
    </row>
    <row r="64" spans="2:4" ht="16.5" customHeight="1">
      <c r="B64" s="26"/>
      <c r="D64" s="16"/>
    </row>
    <row r="65" spans="2:4" ht="16.5" customHeight="1">
      <c r="B65" s="26"/>
      <c r="D65" s="16"/>
    </row>
    <row r="66" spans="2:4" ht="16.5" customHeight="1">
      <c r="B66" s="26"/>
      <c r="D66" s="16"/>
    </row>
    <row r="67" spans="2:4" ht="16.5" customHeight="1">
      <c r="B67" s="26"/>
      <c r="D67" s="16"/>
    </row>
    <row r="68" spans="2:4" ht="16.5" customHeight="1">
      <c r="B68" s="26"/>
      <c r="D68" s="16"/>
    </row>
    <row r="69" spans="2:4" ht="16.5" customHeight="1">
      <c r="B69" s="26"/>
      <c r="D69" s="16"/>
    </row>
    <row r="70" spans="2:4" ht="16.5" customHeight="1">
      <c r="B70" s="26"/>
      <c r="D70" s="16"/>
    </row>
    <row r="71" spans="2:4" ht="16.5" customHeight="1">
      <c r="B71" s="26"/>
      <c r="D71" s="16"/>
    </row>
    <row r="72" spans="2:4" ht="16.5" customHeight="1">
      <c r="B72" s="26"/>
      <c r="D72" s="16"/>
    </row>
  </sheetData>
  <mergeCells count="2">
    <mergeCell ref="A2:J2"/>
    <mergeCell ref="A4:J4"/>
  </mergeCells>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opLeftCell="A43" workbookViewId="0">
      <selection activeCell="L41" sqref="L41"/>
    </sheetView>
  </sheetViews>
  <sheetFormatPr defaultRowHeight="13.5"/>
  <cols>
    <col min="1" max="1" width="4" style="19" customWidth="1"/>
    <col min="2" max="2" width="7.625" customWidth="1"/>
    <col min="3" max="12" width="6.875" customWidth="1"/>
    <col min="255" max="255" width="4" customWidth="1"/>
    <col min="265" max="265" width="7.5" customWidth="1"/>
    <col min="266" max="266" width="9.25" customWidth="1"/>
    <col min="511" max="511" width="4" customWidth="1"/>
    <col min="521" max="521" width="7.5" customWidth="1"/>
    <col min="522" max="522" width="9.25" customWidth="1"/>
    <col min="767" max="767" width="4" customWidth="1"/>
    <col min="777" max="777" width="7.5" customWidth="1"/>
    <col min="778" max="778" width="9.25" customWidth="1"/>
    <col min="1023" max="1023" width="4" customWidth="1"/>
    <col min="1033" max="1033" width="7.5" customWidth="1"/>
    <col min="1034" max="1034" width="9.25" customWidth="1"/>
    <col min="1279" max="1279" width="4" customWidth="1"/>
    <col min="1289" max="1289" width="7.5" customWidth="1"/>
    <col min="1290" max="1290" width="9.25" customWidth="1"/>
    <col min="1535" max="1535" width="4" customWidth="1"/>
    <col min="1545" max="1545" width="7.5" customWidth="1"/>
    <col min="1546" max="1546" width="9.25" customWidth="1"/>
    <col min="1791" max="1791" width="4" customWidth="1"/>
    <col min="1801" max="1801" width="7.5" customWidth="1"/>
    <col min="1802" max="1802" width="9.25" customWidth="1"/>
    <col min="2047" max="2047" width="4" customWidth="1"/>
    <col min="2057" max="2057" width="7.5" customWidth="1"/>
    <col min="2058" max="2058" width="9.25" customWidth="1"/>
    <col min="2303" max="2303" width="4" customWidth="1"/>
    <col min="2313" max="2313" width="7.5" customWidth="1"/>
    <col min="2314" max="2314" width="9.25" customWidth="1"/>
    <col min="2559" max="2559" width="4" customWidth="1"/>
    <col min="2569" max="2569" width="7.5" customWidth="1"/>
    <col min="2570" max="2570" width="9.25" customWidth="1"/>
    <col min="2815" max="2815" width="4" customWidth="1"/>
    <col min="2825" max="2825" width="7.5" customWidth="1"/>
    <col min="2826" max="2826" width="9.25" customWidth="1"/>
    <col min="3071" max="3071" width="4" customWidth="1"/>
    <col min="3081" max="3081" width="7.5" customWidth="1"/>
    <col min="3082" max="3082" width="9.25" customWidth="1"/>
    <col min="3327" max="3327" width="4" customWidth="1"/>
    <col min="3337" max="3337" width="7.5" customWidth="1"/>
    <col min="3338" max="3338" width="9.25" customWidth="1"/>
    <col min="3583" max="3583" width="4" customWidth="1"/>
    <col min="3593" max="3593" width="7.5" customWidth="1"/>
    <col min="3594" max="3594" width="9.25" customWidth="1"/>
    <col min="3839" max="3839" width="4" customWidth="1"/>
    <col min="3849" max="3849" width="7.5" customWidth="1"/>
    <col min="3850" max="3850" width="9.25" customWidth="1"/>
    <col min="4095" max="4095" width="4" customWidth="1"/>
    <col min="4105" max="4105" width="7.5" customWidth="1"/>
    <col min="4106" max="4106" width="9.25" customWidth="1"/>
    <col min="4351" max="4351" width="4" customWidth="1"/>
    <col min="4361" max="4361" width="7.5" customWidth="1"/>
    <col min="4362" max="4362" width="9.25" customWidth="1"/>
    <col min="4607" max="4607" width="4" customWidth="1"/>
    <col min="4617" max="4617" width="7.5" customWidth="1"/>
    <col min="4618" max="4618" width="9.25" customWidth="1"/>
    <col min="4863" max="4863" width="4" customWidth="1"/>
    <col min="4873" max="4873" width="7.5" customWidth="1"/>
    <col min="4874" max="4874" width="9.25" customWidth="1"/>
    <col min="5119" max="5119" width="4" customWidth="1"/>
    <col min="5129" max="5129" width="7.5" customWidth="1"/>
    <col min="5130" max="5130" width="9.25" customWidth="1"/>
    <col min="5375" max="5375" width="4" customWidth="1"/>
    <col min="5385" max="5385" width="7.5" customWidth="1"/>
    <col min="5386" max="5386" width="9.25" customWidth="1"/>
    <col min="5631" max="5631" width="4" customWidth="1"/>
    <col min="5641" max="5641" width="7.5" customWidth="1"/>
    <col min="5642" max="5642" width="9.25" customWidth="1"/>
    <col min="5887" max="5887" width="4" customWidth="1"/>
    <col min="5897" max="5897" width="7.5" customWidth="1"/>
    <col min="5898" max="5898" width="9.25" customWidth="1"/>
    <col min="6143" max="6143" width="4" customWidth="1"/>
    <col min="6153" max="6153" width="7.5" customWidth="1"/>
    <col min="6154" max="6154" width="9.25" customWidth="1"/>
    <col min="6399" max="6399" width="4" customWidth="1"/>
    <col min="6409" max="6409" width="7.5" customWidth="1"/>
    <col min="6410" max="6410" width="9.25" customWidth="1"/>
    <col min="6655" max="6655" width="4" customWidth="1"/>
    <col min="6665" max="6665" width="7.5" customWidth="1"/>
    <col min="6666" max="6666" width="9.25" customWidth="1"/>
    <col min="6911" max="6911" width="4" customWidth="1"/>
    <col min="6921" max="6921" width="7.5" customWidth="1"/>
    <col min="6922" max="6922" width="9.25" customWidth="1"/>
    <col min="7167" max="7167" width="4" customWidth="1"/>
    <col min="7177" max="7177" width="7.5" customWidth="1"/>
    <col min="7178" max="7178" width="9.25" customWidth="1"/>
    <col min="7423" max="7423" width="4" customWidth="1"/>
    <col min="7433" max="7433" width="7.5" customWidth="1"/>
    <col min="7434" max="7434" width="9.25" customWidth="1"/>
    <col min="7679" max="7679" width="4" customWidth="1"/>
    <col min="7689" max="7689" width="7.5" customWidth="1"/>
    <col min="7690" max="7690" width="9.25" customWidth="1"/>
    <col min="7935" max="7935" width="4" customWidth="1"/>
    <col min="7945" max="7945" width="7.5" customWidth="1"/>
    <col min="7946" max="7946" width="9.25" customWidth="1"/>
    <col min="8191" max="8191" width="4" customWidth="1"/>
    <col min="8201" max="8201" width="7.5" customWidth="1"/>
    <col min="8202" max="8202" width="9.25" customWidth="1"/>
    <col min="8447" max="8447" width="4" customWidth="1"/>
    <col min="8457" max="8457" width="7.5" customWidth="1"/>
    <col min="8458" max="8458" width="9.25" customWidth="1"/>
    <col min="8703" max="8703" width="4" customWidth="1"/>
    <col min="8713" max="8713" width="7.5" customWidth="1"/>
    <col min="8714" max="8714" width="9.25" customWidth="1"/>
    <col min="8959" max="8959" width="4" customWidth="1"/>
    <col min="8969" max="8969" width="7.5" customWidth="1"/>
    <col min="8970" max="8970" width="9.25" customWidth="1"/>
    <col min="9215" max="9215" width="4" customWidth="1"/>
    <col min="9225" max="9225" width="7.5" customWidth="1"/>
    <col min="9226" max="9226" width="9.25" customWidth="1"/>
    <col min="9471" max="9471" width="4" customWidth="1"/>
    <col min="9481" max="9481" width="7.5" customWidth="1"/>
    <col min="9482" max="9482" width="9.25" customWidth="1"/>
    <col min="9727" max="9727" width="4" customWidth="1"/>
    <col min="9737" max="9737" width="7.5" customWidth="1"/>
    <col min="9738" max="9738" width="9.25" customWidth="1"/>
    <col min="9983" max="9983" width="4" customWidth="1"/>
    <col min="9993" max="9993" width="7.5" customWidth="1"/>
    <col min="9994" max="9994" width="9.25" customWidth="1"/>
    <col min="10239" max="10239" width="4" customWidth="1"/>
    <col min="10249" max="10249" width="7.5" customWidth="1"/>
    <col min="10250" max="10250" width="9.25" customWidth="1"/>
    <col min="10495" max="10495" width="4" customWidth="1"/>
    <col min="10505" max="10505" width="7.5" customWidth="1"/>
    <col min="10506" max="10506" width="9.25" customWidth="1"/>
    <col min="10751" max="10751" width="4" customWidth="1"/>
    <col min="10761" max="10761" width="7.5" customWidth="1"/>
    <col min="10762" max="10762" width="9.25" customWidth="1"/>
    <col min="11007" max="11007" width="4" customWidth="1"/>
    <col min="11017" max="11017" width="7.5" customWidth="1"/>
    <col min="11018" max="11018" width="9.25" customWidth="1"/>
    <col min="11263" max="11263" width="4" customWidth="1"/>
    <col min="11273" max="11273" width="7.5" customWidth="1"/>
    <col min="11274" max="11274" width="9.25" customWidth="1"/>
    <col min="11519" max="11519" width="4" customWidth="1"/>
    <col min="11529" max="11529" width="7.5" customWidth="1"/>
    <col min="11530" max="11530" width="9.25" customWidth="1"/>
    <col min="11775" max="11775" width="4" customWidth="1"/>
    <col min="11785" max="11785" width="7.5" customWidth="1"/>
    <col min="11786" max="11786" width="9.25" customWidth="1"/>
    <col min="12031" max="12031" width="4" customWidth="1"/>
    <col min="12041" max="12041" width="7.5" customWidth="1"/>
    <col min="12042" max="12042" width="9.25" customWidth="1"/>
    <col min="12287" max="12287" width="4" customWidth="1"/>
    <col min="12297" max="12297" width="7.5" customWidth="1"/>
    <col min="12298" max="12298" width="9.25" customWidth="1"/>
    <col min="12543" max="12543" width="4" customWidth="1"/>
    <col min="12553" max="12553" width="7.5" customWidth="1"/>
    <col min="12554" max="12554" width="9.25" customWidth="1"/>
    <col min="12799" max="12799" width="4" customWidth="1"/>
    <col min="12809" max="12809" width="7.5" customWidth="1"/>
    <col min="12810" max="12810" width="9.25" customWidth="1"/>
    <col min="13055" max="13055" width="4" customWidth="1"/>
    <col min="13065" max="13065" width="7.5" customWidth="1"/>
    <col min="13066" max="13066" width="9.25" customWidth="1"/>
    <col min="13311" max="13311" width="4" customWidth="1"/>
    <col min="13321" max="13321" width="7.5" customWidth="1"/>
    <col min="13322" max="13322" width="9.25" customWidth="1"/>
    <col min="13567" max="13567" width="4" customWidth="1"/>
    <col min="13577" max="13577" width="7.5" customWidth="1"/>
    <col min="13578" max="13578" width="9.25" customWidth="1"/>
    <col min="13823" max="13823" width="4" customWidth="1"/>
    <col min="13833" max="13833" width="7.5" customWidth="1"/>
    <col min="13834" max="13834" width="9.25" customWidth="1"/>
    <col min="14079" max="14079" width="4" customWidth="1"/>
    <col min="14089" max="14089" width="7.5" customWidth="1"/>
    <col min="14090" max="14090" width="9.25" customWidth="1"/>
    <col min="14335" max="14335" width="4" customWidth="1"/>
    <col min="14345" max="14345" width="7.5" customWidth="1"/>
    <col min="14346" max="14346" width="9.25" customWidth="1"/>
    <col min="14591" max="14591" width="4" customWidth="1"/>
    <col min="14601" max="14601" width="7.5" customWidth="1"/>
    <col min="14602" max="14602" width="9.25" customWidth="1"/>
    <col min="14847" max="14847" width="4" customWidth="1"/>
    <col min="14857" max="14857" width="7.5" customWidth="1"/>
    <col min="14858" max="14858" width="9.25" customWidth="1"/>
    <col min="15103" max="15103" width="4" customWidth="1"/>
    <col min="15113" max="15113" width="7.5" customWidth="1"/>
    <col min="15114" max="15114" width="9.25" customWidth="1"/>
    <col min="15359" max="15359" width="4" customWidth="1"/>
    <col min="15369" max="15369" width="7.5" customWidth="1"/>
    <col min="15370" max="15370" width="9.25" customWidth="1"/>
    <col min="15615" max="15615" width="4" customWidth="1"/>
    <col min="15625" max="15625" width="7.5" customWidth="1"/>
    <col min="15626" max="15626" width="9.25" customWidth="1"/>
    <col min="15871" max="15871" width="4" customWidth="1"/>
    <col min="15881" max="15881" width="7.5" customWidth="1"/>
    <col min="15882" max="15882" width="9.25" customWidth="1"/>
    <col min="16127" max="16127" width="4" customWidth="1"/>
    <col min="16137" max="16137" width="7.5" customWidth="1"/>
    <col min="16138" max="16138" width="9.25" customWidth="1"/>
  </cols>
  <sheetData>
    <row r="1" spans="2:12" ht="21">
      <c r="B1" s="36" t="s">
        <v>32</v>
      </c>
    </row>
    <row r="2" spans="2:12" ht="15" customHeight="1">
      <c r="B2" s="36"/>
    </row>
    <row r="3" spans="2:12" ht="19.5" customHeight="1">
      <c r="B3" s="47" t="s">
        <v>38</v>
      </c>
      <c r="G3" s="47" t="s">
        <v>40</v>
      </c>
    </row>
    <row r="4" spans="2:12" ht="18.75" customHeight="1">
      <c r="B4" s="37"/>
      <c r="C4" s="133" t="s">
        <v>41</v>
      </c>
      <c r="D4" s="133"/>
      <c r="E4" s="133" t="s">
        <v>94</v>
      </c>
      <c r="F4" s="133"/>
      <c r="G4" s="133" t="s">
        <v>33</v>
      </c>
      <c r="H4" s="133"/>
      <c r="I4" s="133" t="s">
        <v>92</v>
      </c>
      <c r="J4" s="133"/>
      <c r="K4" s="133" t="s">
        <v>93</v>
      </c>
      <c r="L4" s="133"/>
    </row>
    <row r="5" spans="2:12" ht="18.75" customHeight="1">
      <c r="B5" s="38">
        <v>1</v>
      </c>
      <c r="C5" s="132" t="s">
        <v>96</v>
      </c>
      <c r="D5" s="132"/>
      <c r="E5" s="132" t="s">
        <v>110</v>
      </c>
      <c r="F5" s="132"/>
      <c r="G5" s="132" t="s">
        <v>112</v>
      </c>
      <c r="H5" s="132"/>
      <c r="I5" s="132" t="s">
        <v>117</v>
      </c>
      <c r="J5" s="132"/>
      <c r="K5" s="132" t="s">
        <v>120</v>
      </c>
      <c r="L5" s="132"/>
    </row>
    <row r="6" spans="2:12" ht="18.75" customHeight="1">
      <c r="B6" s="38">
        <v>2</v>
      </c>
      <c r="C6" s="132" t="s">
        <v>43</v>
      </c>
      <c r="D6" s="132"/>
      <c r="E6" s="132" t="s">
        <v>39</v>
      </c>
      <c r="F6" s="132"/>
      <c r="G6" s="132" t="s">
        <v>113</v>
      </c>
      <c r="H6" s="132"/>
      <c r="I6" s="132" t="s">
        <v>118</v>
      </c>
      <c r="J6" s="132"/>
      <c r="K6" s="132" t="s">
        <v>121</v>
      </c>
      <c r="L6" s="132"/>
    </row>
    <row r="7" spans="2:12" ht="18.75" customHeight="1">
      <c r="B7" s="38">
        <v>3</v>
      </c>
      <c r="C7" s="132" t="s">
        <v>99</v>
      </c>
      <c r="D7" s="132"/>
      <c r="E7" s="132"/>
      <c r="F7" s="132"/>
      <c r="G7" s="132" t="s">
        <v>107</v>
      </c>
      <c r="H7" s="132"/>
      <c r="I7" s="132" t="s">
        <v>103</v>
      </c>
      <c r="J7" s="132"/>
      <c r="K7" s="132" t="s">
        <v>122</v>
      </c>
      <c r="L7" s="132"/>
    </row>
    <row r="8" spans="2:12" ht="18.75" customHeight="1">
      <c r="B8" s="38">
        <v>4</v>
      </c>
      <c r="C8" s="132" t="s">
        <v>101</v>
      </c>
      <c r="D8" s="132"/>
      <c r="E8" s="132"/>
      <c r="F8" s="132"/>
      <c r="G8" s="132" t="s">
        <v>42</v>
      </c>
      <c r="H8" s="132"/>
      <c r="I8" s="132" t="s">
        <v>119</v>
      </c>
      <c r="J8" s="132"/>
      <c r="K8" s="132" t="s">
        <v>44</v>
      </c>
      <c r="L8" s="132"/>
    </row>
    <row r="9" spans="2:12" ht="19.5" customHeight="1">
      <c r="B9" s="38">
        <v>5</v>
      </c>
      <c r="C9" s="132" t="s">
        <v>103</v>
      </c>
      <c r="D9" s="132"/>
      <c r="E9" s="132"/>
      <c r="F9" s="132"/>
      <c r="G9" s="132" t="s">
        <v>114</v>
      </c>
      <c r="H9" s="132"/>
      <c r="I9" s="133"/>
      <c r="J9" s="133"/>
      <c r="K9" s="132" t="s">
        <v>123</v>
      </c>
      <c r="L9" s="132"/>
    </row>
    <row r="10" spans="2:12" ht="18.75" customHeight="1">
      <c r="B10" s="38">
        <v>6</v>
      </c>
      <c r="C10" s="132" t="s">
        <v>105</v>
      </c>
      <c r="D10" s="132"/>
      <c r="E10" s="132"/>
      <c r="F10" s="132"/>
      <c r="G10" s="132" t="s">
        <v>115</v>
      </c>
      <c r="H10" s="132"/>
      <c r="I10" s="133"/>
      <c r="J10" s="133"/>
      <c r="K10" s="132" t="s">
        <v>124</v>
      </c>
      <c r="L10" s="132"/>
    </row>
    <row r="11" spans="2:12" ht="18.75" customHeight="1">
      <c r="B11" s="38">
        <v>7</v>
      </c>
      <c r="C11" s="132" t="s">
        <v>107</v>
      </c>
      <c r="D11" s="132"/>
      <c r="E11" s="132"/>
      <c r="F11" s="132"/>
      <c r="G11" s="133" t="s">
        <v>116</v>
      </c>
      <c r="H11" s="133"/>
      <c r="I11" s="133"/>
      <c r="J11" s="133"/>
      <c r="K11" s="132" t="s">
        <v>125</v>
      </c>
      <c r="L11" s="132"/>
    </row>
    <row r="12" spans="2:12" ht="18.75" customHeight="1">
      <c r="B12" s="38">
        <v>8</v>
      </c>
      <c r="C12" s="132" t="s">
        <v>42</v>
      </c>
      <c r="D12" s="132"/>
      <c r="E12" s="132"/>
      <c r="F12" s="132"/>
      <c r="G12" s="132"/>
      <c r="H12" s="132"/>
      <c r="I12" s="133"/>
      <c r="J12" s="133"/>
      <c r="K12" s="132" t="s">
        <v>126</v>
      </c>
      <c r="L12" s="132"/>
    </row>
    <row r="13" spans="2:12" ht="18.75" customHeight="1">
      <c r="B13" s="38">
        <v>9</v>
      </c>
      <c r="C13" s="132"/>
      <c r="D13" s="132"/>
      <c r="E13" s="132"/>
      <c r="F13" s="132"/>
      <c r="G13" s="132"/>
      <c r="H13" s="132"/>
      <c r="I13" s="133"/>
      <c r="J13" s="133"/>
      <c r="K13" s="132" t="s">
        <v>127</v>
      </c>
      <c r="L13" s="132"/>
    </row>
    <row r="14" spans="2:12" ht="18.75" customHeight="1"/>
    <row r="15" spans="2:12" ht="18.75" customHeight="1">
      <c r="B15" s="17"/>
      <c r="C15" s="17"/>
      <c r="D15" s="17"/>
      <c r="E15" s="48"/>
      <c r="F15" s="48"/>
      <c r="G15" s="17"/>
      <c r="H15" s="17"/>
      <c r="I15" s="17"/>
      <c r="J15" s="17"/>
    </row>
    <row r="16" spans="2:12" ht="24">
      <c r="B16" s="20" t="s">
        <v>31</v>
      </c>
      <c r="C16" s="21"/>
      <c r="D16" s="21"/>
      <c r="E16" s="21"/>
      <c r="F16" s="21"/>
      <c r="G16" s="21"/>
      <c r="H16" s="21"/>
      <c r="I16" s="21"/>
      <c r="J16" s="21"/>
    </row>
    <row r="17" spans="1:10" ht="20.25" customHeight="1">
      <c r="A17" s="49" t="s">
        <v>45</v>
      </c>
      <c r="B17" s="50" t="s">
        <v>46</v>
      </c>
      <c r="C17" s="51"/>
      <c r="D17" s="51"/>
      <c r="E17" s="51"/>
      <c r="F17" s="51"/>
      <c r="G17" s="51"/>
      <c r="H17" s="51"/>
      <c r="I17" s="52"/>
      <c r="J17" s="21"/>
    </row>
    <row r="18" spans="1:10" ht="20.25" customHeight="1">
      <c r="A18" s="49" t="s">
        <v>45</v>
      </c>
      <c r="B18" s="50" t="s">
        <v>47</v>
      </c>
      <c r="C18" s="51"/>
      <c r="D18" s="51"/>
      <c r="E18" s="51"/>
      <c r="F18" s="51"/>
      <c r="G18" s="51"/>
      <c r="H18" s="51"/>
      <c r="I18" s="52"/>
      <c r="J18" s="21"/>
    </row>
    <row r="19" spans="1:10" ht="20.25" customHeight="1">
      <c r="A19" s="49" t="s">
        <v>45</v>
      </c>
      <c r="B19" s="50" t="s">
        <v>129</v>
      </c>
      <c r="C19" s="51"/>
      <c r="D19" s="51"/>
      <c r="E19" s="51"/>
      <c r="F19" s="51"/>
      <c r="G19" s="51"/>
      <c r="H19" s="51"/>
      <c r="I19" s="52"/>
      <c r="J19" s="21"/>
    </row>
    <row r="20" spans="1:10" ht="20.25" customHeight="1">
      <c r="A20" s="49" t="s">
        <v>45</v>
      </c>
      <c r="B20" s="50" t="s">
        <v>128</v>
      </c>
      <c r="C20" s="51"/>
      <c r="D20" s="51"/>
      <c r="E20" s="51"/>
      <c r="F20" s="51"/>
      <c r="G20" s="51"/>
      <c r="H20" s="51"/>
      <c r="I20" s="52"/>
      <c r="J20" s="21"/>
    </row>
    <row r="21" spans="1:10" ht="20.25" customHeight="1">
      <c r="A21" s="49" t="s">
        <v>45</v>
      </c>
      <c r="B21" s="50" t="s">
        <v>48</v>
      </c>
      <c r="C21" s="51"/>
      <c r="D21" s="51"/>
      <c r="E21" s="51"/>
      <c r="F21" s="51"/>
      <c r="G21" s="51"/>
      <c r="H21" s="51"/>
      <c r="I21" s="52"/>
      <c r="J21" s="21"/>
    </row>
    <row r="22" spans="1:10" ht="20.25" customHeight="1">
      <c r="A22" s="49" t="s">
        <v>45</v>
      </c>
      <c r="B22" s="53" t="s">
        <v>49</v>
      </c>
      <c r="C22" s="51"/>
      <c r="D22" s="51"/>
      <c r="E22" s="51"/>
      <c r="F22" s="51"/>
      <c r="G22" s="51"/>
      <c r="H22" s="51"/>
      <c r="I22" s="52"/>
      <c r="J22" s="21"/>
    </row>
    <row r="23" spans="1:10" ht="20.25" customHeight="1">
      <c r="B23" s="21"/>
      <c r="C23" s="21"/>
      <c r="D23" s="21"/>
      <c r="E23" s="21"/>
      <c r="F23" s="21"/>
      <c r="G23" s="21"/>
      <c r="H23" s="21"/>
      <c r="I23" s="21"/>
      <c r="J23" s="21"/>
    </row>
    <row r="24" spans="1:10" ht="29.25" customHeight="1">
      <c r="B24" s="21"/>
      <c r="C24" s="21"/>
      <c r="D24" s="21"/>
      <c r="E24" s="140" t="s">
        <v>20</v>
      </c>
      <c r="F24" s="140"/>
      <c r="G24" s="140"/>
      <c r="H24" s="21"/>
      <c r="I24" s="21"/>
    </row>
    <row r="25" spans="1:10">
      <c r="B25" s="21"/>
      <c r="C25" s="21"/>
      <c r="D25" s="21"/>
      <c r="E25" s="21"/>
      <c r="F25" s="21"/>
      <c r="G25" s="22"/>
      <c r="H25" s="21"/>
      <c r="I25" s="21"/>
      <c r="J25" s="21"/>
    </row>
    <row r="26" spans="1:10">
      <c r="B26" s="145"/>
      <c r="C26" s="40"/>
      <c r="D26" s="31"/>
      <c r="E26" s="31"/>
      <c r="F26" s="31"/>
      <c r="H26" s="31"/>
      <c r="I26" s="31"/>
      <c r="J26" s="54"/>
    </row>
    <row r="27" spans="1:10">
      <c r="B27" s="145"/>
      <c r="C27" s="33"/>
      <c r="D27" s="103" t="s">
        <v>90</v>
      </c>
      <c r="E27" s="104" t="s">
        <v>52</v>
      </c>
      <c r="F27" s="105"/>
      <c r="G27" s="105"/>
      <c r="H27" s="103" t="s">
        <v>88</v>
      </c>
      <c r="I27" s="104" t="s">
        <v>53</v>
      </c>
      <c r="J27" s="32"/>
    </row>
    <row r="28" spans="1:10">
      <c r="C28" s="33"/>
      <c r="D28" s="138" t="s">
        <v>41</v>
      </c>
      <c r="E28" s="139"/>
      <c r="F28" s="105"/>
      <c r="G28" s="105"/>
      <c r="H28" s="138" t="s">
        <v>41</v>
      </c>
      <c r="I28" s="139"/>
      <c r="J28" s="32"/>
    </row>
    <row r="29" spans="1:10">
      <c r="C29" s="33"/>
      <c r="D29" s="136" t="s">
        <v>94</v>
      </c>
      <c r="E29" s="137"/>
      <c r="F29" s="105"/>
      <c r="G29" s="105"/>
      <c r="H29" s="136" t="s">
        <v>94</v>
      </c>
      <c r="I29" s="137"/>
      <c r="J29" s="32"/>
    </row>
    <row r="30" spans="1:10">
      <c r="C30" s="33"/>
      <c r="D30" s="134" t="s">
        <v>33</v>
      </c>
      <c r="E30" s="135"/>
      <c r="F30" s="105"/>
      <c r="G30" s="105"/>
      <c r="H30" s="141" t="s">
        <v>91</v>
      </c>
      <c r="I30" s="135"/>
      <c r="J30" s="32"/>
    </row>
    <row r="31" spans="1:10">
      <c r="C31" s="33"/>
      <c r="D31" s="136"/>
      <c r="E31" s="137"/>
      <c r="F31" s="105"/>
      <c r="G31" s="105"/>
      <c r="H31" s="136"/>
      <c r="I31" s="137"/>
      <c r="J31" s="32"/>
    </row>
    <row r="32" spans="1:10">
      <c r="C32" s="33"/>
      <c r="D32" s="105"/>
      <c r="E32" s="105"/>
      <c r="F32" s="105"/>
      <c r="G32" s="105"/>
      <c r="H32" s="105"/>
      <c r="I32" s="105"/>
      <c r="J32" s="32"/>
    </row>
    <row r="33" spans="2:10">
      <c r="C33" s="33"/>
      <c r="D33" s="105"/>
      <c r="E33" s="105"/>
      <c r="F33" s="105"/>
      <c r="G33" s="105"/>
      <c r="H33" s="105"/>
      <c r="I33" s="105"/>
      <c r="J33" s="32"/>
    </row>
    <row r="34" spans="2:10">
      <c r="C34" s="33"/>
      <c r="D34" s="103" t="s">
        <v>89</v>
      </c>
      <c r="E34" s="104" t="s">
        <v>53</v>
      </c>
      <c r="F34" s="106"/>
      <c r="G34" s="105"/>
      <c r="H34" s="103" t="s">
        <v>54</v>
      </c>
      <c r="I34" s="104" t="s">
        <v>52</v>
      </c>
      <c r="J34" s="32"/>
    </row>
    <row r="35" spans="2:10">
      <c r="C35" s="33"/>
      <c r="D35" s="138" t="s">
        <v>41</v>
      </c>
      <c r="E35" s="139"/>
      <c r="F35" s="105"/>
      <c r="G35" s="105"/>
      <c r="H35" s="138" t="s">
        <v>41</v>
      </c>
      <c r="I35" s="139"/>
      <c r="J35" s="32"/>
    </row>
    <row r="36" spans="2:10">
      <c r="B36" s="145" t="s">
        <v>28</v>
      </c>
      <c r="D36" s="136" t="s">
        <v>94</v>
      </c>
      <c r="E36" s="137"/>
      <c r="F36" s="105"/>
      <c r="G36" s="105"/>
      <c r="H36" s="136" t="s">
        <v>94</v>
      </c>
      <c r="I36" s="137"/>
      <c r="J36" s="32"/>
    </row>
    <row r="37" spans="2:10">
      <c r="B37" s="145"/>
      <c r="D37" s="134" t="s">
        <v>33</v>
      </c>
      <c r="E37" s="135"/>
      <c r="F37" s="105"/>
      <c r="G37" s="105"/>
      <c r="H37" s="141" t="s">
        <v>91</v>
      </c>
      <c r="I37" s="135"/>
      <c r="J37" s="32"/>
    </row>
    <row r="38" spans="2:10">
      <c r="B38" s="17"/>
      <c r="C38" s="18"/>
      <c r="D38" s="136"/>
      <c r="E38" s="137"/>
      <c r="F38" s="105"/>
      <c r="G38" s="105"/>
      <c r="H38" s="136"/>
      <c r="I38" s="137"/>
      <c r="J38" s="32"/>
    </row>
    <row r="39" spans="2:10">
      <c r="B39" s="17"/>
      <c r="C39" s="18"/>
      <c r="D39" s="105"/>
      <c r="E39" s="105"/>
      <c r="F39" s="105"/>
      <c r="G39" s="105"/>
      <c r="H39" s="105"/>
      <c r="I39" s="106"/>
      <c r="J39" s="41"/>
    </row>
    <row r="40" spans="2:10">
      <c r="C40" s="33"/>
      <c r="D40" s="105"/>
      <c r="E40" s="105"/>
      <c r="F40" s="105"/>
      <c r="G40" s="105"/>
      <c r="H40" s="105"/>
      <c r="I40" s="105"/>
      <c r="J40" s="32"/>
    </row>
    <row r="41" spans="2:10">
      <c r="C41" s="33"/>
      <c r="D41" s="103" t="s">
        <v>51</v>
      </c>
      <c r="E41" s="104" t="s">
        <v>52</v>
      </c>
      <c r="F41" s="105"/>
      <c r="G41" s="105"/>
      <c r="H41" s="103" t="s">
        <v>50</v>
      </c>
      <c r="I41" s="104" t="s">
        <v>53</v>
      </c>
      <c r="J41" s="32"/>
    </row>
    <row r="42" spans="2:10">
      <c r="B42" s="142" t="s">
        <v>29</v>
      </c>
      <c r="C42" s="33"/>
      <c r="D42" s="138"/>
      <c r="E42" s="139"/>
      <c r="F42" s="105"/>
      <c r="G42" s="105"/>
      <c r="H42" s="138"/>
      <c r="I42" s="139"/>
      <c r="J42" s="32"/>
    </row>
    <row r="43" spans="2:10">
      <c r="B43" s="143"/>
      <c r="C43" s="33"/>
      <c r="D43" s="136"/>
      <c r="E43" s="137"/>
      <c r="F43" s="105"/>
      <c r="G43" s="105"/>
      <c r="H43" s="136"/>
      <c r="I43" s="137"/>
      <c r="J43" s="32"/>
    </row>
    <row r="44" spans="2:10">
      <c r="B44" s="143"/>
      <c r="C44" s="33"/>
      <c r="D44" s="134" t="s">
        <v>92</v>
      </c>
      <c r="E44" s="135"/>
      <c r="F44" s="105"/>
      <c r="G44" s="105"/>
      <c r="H44" s="141" t="s">
        <v>93</v>
      </c>
      <c r="I44" s="135"/>
      <c r="J44" s="32"/>
    </row>
    <row r="45" spans="2:10">
      <c r="B45" s="143"/>
      <c r="C45" s="33"/>
      <c r="D45" s="136"/>
      <c r="E45" s="137"/>
      <c r="F45" s="105"/>
      <c r="G45" s="105"/>
      <c r="H45" s="136"/>
      <c r="I45" s="137"/>
      <c r="J45" s="32"/>
    </row>
    <row r="46" spans="2:10">
      <c r="B46" s="144"/>
      <c r="C46" s="38" t="s">
        <v>30</v>
      </c>
      <c r="D46" s="35"/>
      <c r="E46" s="35"/>
      <c r="F46" s="35"/>
      <c r="G46" s="35"/>
      <c r="H46" s="35"/>
      <c r="I46" s="35"/>
      <c r="J46" s="55"/>
    </row>
  </sheetData>
  <mergeCells count="72">
    <mergeCell ref="H44:I45"/>
    <mergeCell ref="H35:I35"/>
    <mergeCell ref="H36:I36"/>
    <mergeCell ref="H37:I38"/>
    <mergeCell ref="H42:I42"/>
    <mergeCell ref="H43:I43"/>
    <mergeCell ref="G8:H8"/>
    <mergeCell ref="I8:J8"/>
    <mergeCell ref="K8:L8"/>
    <mergeCell ref="G9:H9"/>
    <mergeCell ref="I9:J9"/>
    <mergeCell ref="K9:L9"/>
    <mergeCell ref="G6:H6"/>
    <mergeCell ref="I6:J6"/>
    <mergeCell ref="K6:L6"/>
    <mergeCell ref="G7:H7"/>
    <mergeCell ref="I7:J7"/>
    <mergeCell ref="K7:L7"/>
    <mergeCell ref="G4:H4"/>
    <mergeCell ref="I4:J4"/>
    <mergeCell ref="K4:L4"/>
    <mergeCell ref="G5:H5"/>
    <mergeCell ref="I5:J5"/>
    <mergeCell ref="K5:L5"/>
    <mergeCell ref="C7:D7"/>
    <mergeCell ref="B42:B46"/>
    <mergeCell ref="B36:B37"/>
    <mergeCell ref="B26:B27"/>
    <mergeCell ref="E7:F7"/>
    <mergeCell ref="C8:D8"/>
    <mergeCell ref="E8:F8"/>
    <mergeCell ref="D28:E28"/>
    <mergeCell ref="D29:E29"/>
    <mergeCell ref="D30:E31"/>
    <mergeCell ref="D44:E45"/>
    <mergeCell ref="C9:D9"/>
    <mergeCell ref="C10:D10"/>
    <mergeCell ref="C11:D11"/>
    <mergeCell ref="C12:D12"/>
    <mergeCell ref="C13:D13"/>
    <mergeCell ref="C4:D4"/>
    <mergeCell ref="E4:F4"/>
    <mergeCell ref="C6:D6"/>
    <mergeCell ref="E6:F6"/>
    <mergeCell ref="C5:D5"/>
    <mergeCell ref="E5:F5"/>
    <mergeCell ref="E9:F9"/>
    <mergeCell ref="E10:F10"/>
    <mergeCell ref="E12:F12"/>
    <mergeCell ref="D35:E35"/>
    <mergeCell ref="D36:E36"/>
    <mergeCell ref="D37:E38"/>
    <mergeCell ref="D42:E42"/>
    <mergeCell ref="D43:E43"/>
    <mergeCell ref="E24:G24"/>
    <mergeCell ref="G10:H10"/>
    <mergeCell ref="G12:H12"/>
    <mergeCell ref="H28:I28"/>
    <mergeCell ref="H29:I29"/>
    <mergeCell ref="H30:I31"/>
    <mergeCell ref="I10:J10"/>
    <mergeCell ref="I12:J12"/>
    <mergeCell ref="K10:L10"/>
    <mergeCell ref="E11:F11"/>
    <mergeCell ref="G11:H11"/>
    <mergeCell ref="I11:J11"/>
    <mergeCell ref="K11:L11"/>
    <mergeCell ref="K12:L12"/>
    <mergeCell ref="E13:F13"/>
    <mergeCell ref="G13:H13"/>
    <mergeCell ref="I13:J13"/>
    <mergeCell ref="K13:L13"/>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92B1-8F5B-4176-9666-BAC5C5BAF04F}">
  <sheetPr>
    <pageSetUpPr fitToPage="1"/>
  </sheetPr>
  <dimension ref="A1:AW82"/>
  <sheetViews>
    <sheetView topLeftCell="A69" zoomScale="98" zoomScaleNormal="98" workbookViewId="0">
      <selection activeCell="Z80" sqref="Z80"/>
    </sheetView>
  </sheetViews>
  <sheetFormatPr defaultRowHeight="13.5"/>
  <cols>
    <col min="1" max="41" width="3" customWidth="1"/>
    <col min="42" max="43" width="2.75" customWidth="1"/>
    <col min="44" max="47" width="3.25" customWidth="1"/>
    <col min="48" max="72" width="2.75" customWidth="1"/>
  </cols>
  <sheetData>
    <row r="1" spans="1:49" ht="25.5">
      <c r="A1" s="257" t="s">
        <v>130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39"/>
      <c r="AW1" s="39"/>
    </row>
    <row r="2" spans="1:49" ht="25.5">
      <c r="A2" s="257" t="s">
        <v>35</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39"/>
      <c r="AW2" s="39"/>
    </row>
    <row r="3" spans="1:49" ht="18.7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49" ht="25.5">
      <c r="A4" s="257" t="s">
        <v>131</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row>
    <row r="6" spans="1:49" s="59" customFormat="1" ht="18.75" customHeight="1" thickBot="1">
      <c r="A6" s="62" t="s">
        <v>132</v>
      </c>
      <c r="B6" s="63"/>
      <c r="C6" s="63"/>
      <c r="D6" s="63"/>
      <c r="E6" s="63"/>
      <c r="F6" s="63"/>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49" s="63" customFormat="1" ht="15" customHeight="1">
      <c r="A7" s="242"/>
      <c r="B7" s="243"/>
      <c r="C7" s="243"/>
      <c r="D7" s="243"/>
      <c r="E7" s="243"/>
      <c r="F7" s="244"/>
      <c r="G7" s="245">
        <f>A10</f>
        <v>1</v>
      </c>
      <c r="H7" s="246"/>
      <c r="I7" s="246"/>
      <c r="J7" s="246"/>
      <c r="K7" s="246"/>
      <c r="L7" s="247"/>
      <c r="M7" s="245">
        <f>A13</f>
        <v>2</v>
      </c>
      <c r="N7" s="246"/>
      <c r="O7" s="246"/>
      <c r="P7" s="246"/>
      <c r="Q7" s="246"/>
      <c r="R7" s="247"/>
      <c r="S7" s="245">
        <f>A16</f>
        <v>3</v>
      </c>
      <c r="T7" s="246"/>
      <c r="U7" s="246"/>
      <c r="V7" s="246"/>
      <c r="W7" s="246"/>
      <c r="X7" s="247"/>
      <c r="Y7" s="245">
        <f>A19</f>
        <v>4</v>
      </c>
      <c r="Z7" s="246"/>
      <c r="AA7" s="246"/>
      <c r="AB7" s="246"/>
      <c r="AC7" s="246"/>
      <c r="AD7" s="247"/>
      <c r="AE7" s="245">
        <f>A22</f>
        <v>5</v>
      </c>
      <c r="AF7" s="246"/>
      <c r="AG7" s="246"/>
      <c r="AH7" s="246"/>
      <c r="AI7" s="246"/>
      <c r="AJ7" s="248"/>
      <c r="AK7" s="249" t="s">
        <v>74</v>
      </c>
      <c r="AL7" s="252" t="s">
        <v>1</v>
      </c>
      <c r="AM7" s="65" t="s">
        <v>2</v>
      </c>
      <c r="AN7" s="65" t="s">
        <v>3</v>
      </c>
      <c r="AO7" s="255" t="s">
        <v>2</v>
      </c>
      <c r="AP7" s="256"/>
      <c r="AQ7" s="207" t="s">
        <v>4</v>
      </c>
      <c r="AR7" s="207" t="s">
        <v>5</v>
      </c>
      <c r="AS7" s="210" t="s">
        <v>6</v>
      </c>
      <c r="AT7" s="211"/>
      <c r="AU7" s="216" t="s">
        <v>7</v>
      </c>
    </row>
    <row r="8" spans="1:49" s="63" customFormat="1" ht="15" customHeight="1">
      <c r="A8" s="218"/>
      <c r="B8" s="219"/>
      <c r="C8" s="219"/>
      <c r="D8" s="219"/>
      <c r="E8" s="219"/>
      <c r="F8" s="220"/>
      <c r="G8" s="221" t="str">
        <f>IF(A11=""," ",A11)</f>
        <v>Ａｍｂｉｔｉｏｕｓ</v>
      </c>
      <c r="H8" s="222"/>
      <c r="I8" s="222"/>
      <c r="J8" s="222"/>
      <c r="K8" s="222"/>
      <c r="L8" s="223"/>
      <c r="M8" s="227" t="str">
        <f>IF(A14=""," ",A14)</f>
        <v>アップルズ</v>
      </c>
      <c r="N8" s="228"/>
      <c r="O8" s="228"/>
      <c r="P8" s="228"/>
      <c r="Q8" s="228"/>
      <c r="R8" s="229"/>
      <c r="S8" s="221" t="str">
        <f>IF(A17=""," ",A17)</f>
        <v>ＭＧ</v>
      </c>
      <c r="T8" s="222"/>
      <c r="U8" s="222"/>
      <c r="V8" s="222"/>
      <c r="W8" s="222"/>
      <c r="X8" s="223"/>
      <c r="Y8" s="221" t="str">
        <f>IF(A20=""," ",A20)</f>
        <v>Ｃｏｌｏｒｓ</v>
      </c>
      <c r="Z8" s="222"/>
      <c r="AA8" s="222"/>
      <c r="AB8" s="222"/>
      <c r="AC8" s="222"/>
      <c r="AD8" s="223"/>
      <c r="AE8" s="221" t="str">
        <f>IF(A23=""," ",A23)</f>
        <v>Ｒｉｎｇ</v>
      </c>
      <c r="AF8" s="222"/>
      <c r="AG8" s="222"/>
      <c r="AH8" s="222"/>
      <c r="AI8" s="222"/>
      <c r="AJ8" s="233"/>
      <c r="AK8" s="250"/>
      <c r="AL8" s="253"/>
      <c r="AM8" s="66"/>
      <c r="AN8" s="66"/>
      <c r="AO8" s="235" t="s">
        <v>3</v>
      </c>
      <c r="AP8" s="236"/>
      <c r="AQ8" s="208"/>
      <c r="AR8" s="208"/>
      <c r="AS8" s="212"/>
      <c r="AT8" s="213"/>
      <c r="AU8" s="217"/>
    </row>
    <row r="9" spans="1:49" s="63" customFormat="1" ht="14.25" thickBot="1">
      <c r="A9" s="237"/>
      <c r="B9" s="238"/>
      <c r="C9" s="238"/>
      <c r="D9" s="238"/>
      <c r="E9" s="238"/>
      <c r="F9" s="239"/>
      <c r="G9" s="224"/>
      <c r="H9" s="225"/>
      <c r="I9" s="225"/>
      <c r="J9" s="225"/>
      <c r="K9" s="225"/>
      <c r="L9" s="226"/>
      <c r="M9" s="230"/>
      <c r="N9" s="231"/>
      <c r="O9" s="231"/>
      <c r="P9" s="231"/>
      <c r="Q9" s="231"/>
      <c r="R9" s="232"/>
      <c r="S9" s="224"/>
      <c r="T9" s="225"/>
      <c r="U9" s="225"/>
      <c r="V9" s="225"/>
      <c r="W9" s="225"/>
      <c r="X9" s="226"/>
      <c r="Y9" s="224"/>
      <c r="Z9" s="225"/>
      <c r="AA9" s="225"/>
      <c r="AB9" s="225"/>
      <c r="AC9" s="225"/>
      <c r="AD9" s="226"/>
      <c r="AE9" s="224"/>
      <c r="AF9" s="225"/>
      <c r="AG9" s="225"/>
      <c r="AH9" s="225"/>
      <c r="AI9" s="225"/>
      <c r="AJ9" s="234"/>
      <c r="AK9" s="251"/>
      <c r="AL9" s="254"/>
      <c r="AM9" s="67" t="s">
        <v>8</v>
      </c>
      <c r="AN9" s="67" t="s">
        <v>8</v>
      </c>
      <c r="AO9" s="240" t="s">
        <v>9</v>
      </c>
      <c r="AP9" s="241"/>
      <c r="AQ9" s="209"/>
      <c r="AR9" s="209"/>
      <c r="AS9" s="214"/>
      <c r="AT9" s="215"/>
      <c r="AU9" s="217"/>
    </row>
    <row r="10" spans="1:49" s="63" customFormat="1" ht="15" customHeight="1">
      <c r="A10" s="175">
        <v>1</v>
      </c>
      <c r="B10" s="176"/>
      <c r="C10" s="176"/>
      <c r="D10" s="176"/>
      <c r="E10" s="176"/>
      <c r="F10" s="177"/>
      <c r="G10" s="204"/>
      <c r="H10" s="179"/>
      <c r="I10" s="179"/>
      <c r="J10" s="179"/>
      <c r="K10" s="179"/>
      <c r="L10" s="196"/>
      <c r="M10" s="68"/>
      <c r="N10" s="69"/>
      <c r="O10" s="70">
        <v>15</v>
      </c>
      <c r="P10" s="69" t="s">
        <v>196</v>
      </c>
      <c r="Q10" s="71">
        <v>9</v>
      </c>
      <c r="R10" s="72"/>
      <c r="S10" s="68"/>
      <c r="T10" s="69"/>
      <c r="U10" s="70">
        <v>14</v>
      </c>
      <c r="V10" s="69" t="s">
        <v>196</v>
      </c>
      <c r="W10" s="71">
        <v>15</v>
      </c>
      <c r="X10" s="72"/>
      <c r="Y10" s="68"/>
      <c r="Z10" s="69"/>
      <c r="AA10" s="70">
        <v>15</v>
      </c>
      <c r="AB10" s="69" t="s">
        <v>196</v>
      </c>
      <c r="AC10" s="71">
        <v>13</v>
      </c>
      <c r="AD10" s="72"/>
      <c r="AE10" s="68"/>
      <c r="AF10" s="69"/>
      <c r="AG10" s="70">
        <v>15</v>
      </c>
      <c r="AH10" s="69" t="s">
        <v>196</v>
      </c>
      <c r="AI10" s="71">
        <v>4</v>
      </c>
      <c r="AJ10" s="69"/>
      <c r="AK10" s="184">
        <f>COUNTIF(G10:AJ12,"○")</f>
        <v>3</v>
      </c>
      <c r="AL10" s="187">
        <f>COUNTIF(G10:AJ12,"●")</f>
        <v>1</v>
      </c>
      <c r="AM10" s="187">
        <f>N11+T11+Z11+AF11</f>
        <v>6</v>
      </c>
      <c r="AN10" s="187">
        <f>R11+X11+AD11+AJ11</f>
        <v>2</v>
      </c>
      <c r="AO10" s="159">
        <f>IF(AN10=0,"----",AM10/AN10)</f>
        <v>3</v>
      </c>
      <c r="AP10" s="160"/>
      <c r="AQ10" s="190">
        <f>SUM(O10:O12,U10:U12,AA10:AA12,AG10:AG12)</f>
        <v>112</v>
      </c>
      <c r="AR10" s="190">
        <f>SUM(Q10:Q12,W10:W12,AC10:AC12,AI10:AI12)</f>
        <v>84</v>
      </c>
      <c r="AS10" s="159">
        <f>AQ10/AR10</f>
        <v>1.3333333333333333</v>
      </c>
      <c r="AT10" s="160"/>
      <c r="AU10" s="165">
        <v>2</v>
      </c>
    </row>
    <row r="11" spans="1:49" s="63" customFormat="1" ht="15" customHeight="1">
      <c r="A11" s="168" t="s">
        <v>105</v>
      </c>
      <c r="B11" s="169"/>
      <c r="C11" s="169"/>
      <c r="D11" s="169"/>
      <c r="E11" s="169"/>
      <c r="F11" s="170"/>
      <c r="G11" s="205"/>
      <c r="H11" s="181"/>
      <c r="I11" s="181"/>
      <c r="J11" s="181"/>
      <c r="K11" s="181"/>
      <c r="L11" s="197"/>
      <c r="M11" s="73" t="str">
        <f>IF(N11&gt;R11,"○",IF(N11=R11,"△",IF(N11&lt;R11,"●")))</f>
        <v>○</v>
      </c>
      <c r="N11" s="74">
        <v>2</v>
      </c>
      <c r="O11" s="75">
        <v>15</v>
      </c>
      <c r="P11" s="76" t="str">
        <f>IF(O11="","","-")</f>
        <v>-</v>
      </c>
      <c r="Q11" s="77">
        <v>13</v>
      </c>
      <c r="R11" s="77">
        <v>0</v>
      </c>
      <c r="S11" s="73" t="str">
        <f>IF(T11&gt;X11,"○",IF(T11=X11,"△",IF(T11&lt;X11,"●")))</f>
        <v>●</v>
      </c>
      <c r="T11" s="74">
        <v>0</v>
      </c>
      <c r="U11" s="75">
        <v>8</v>
      </c>
      <c r="V11" s="76" t="str">
        <f>IF(U11="","","-")</f>
        <v>-</v>
      </c>
      <c r="W11" s="77">
        <v>15</v>
      </c>
      <c r="X11" s="77">
        <v>2</v>
      </c>
      <c r="Y11" s="73" t="str">
        <f>IF(Z11&gt;AD11,"○",IF(Z11=AD11,"△",IF(Z11&lt;AD11,"●")))</f>
        <v>○</v>
      </c>
      <c r="Z11" s="74">
        <v>2</v>
      </c>
      <c r="AA11" s="75">
        <v>15</v>
      </c>
      <c r="AB11" s="76" t="str">
        <f>IF(AA11="","","-")</f>
        <v>-</v>
      </c>
      <c r="AC11" s="77">
        <v>9</v>
      </c>
      <c r="AD11" s="77">
        <v>0</v>
      </c>
      <c r="AE11" s="73" t="str">
        <f>IF(AF11&gt;AJ11,"○",IF(AF11=AJ11,"△",IF(AF11&lt;AJ11,"●")))</f>
        <v>○</v>
      </c>
      <c r="AF11" s="74">
        <v>2</v>
      </c>
      <c r="AG11" s="75">
        <v>15</v>
      </c>
      <c r="AH11" s="76" t="str">
        <f>IF(AG11="","","-")</f>
        <v>-</v>
      </c>
      <c r="AI11" s="77">
        <v>6</v>
      </c>
      <c r="AJ11" s="74">
        <v>0</v>
      </c>
      <c r="AK11" s="185"/>
      <c r="AL11" s="188"/>
      <c r="AM11" s="188"/>
      <c r="AN11" s="188"/>
      <c r="AO11" s="161"/>
      <c r="AP11" s="162"/>
      <c r="AQ11" s="191"/>
      <c r="AR11" s="191"/>
      <c r="AS11" s="161"/>
      <c r="AT11" s="162"/>
      <c r="AU11" s="166"/>
    </row>
    <row r="12" spans="1:49" s="63" customFormat="1" ht="14.25" thickBot="1">
      <c r="A12" s="193"/>
      <c r="B12" s="194"/>
      <c r="C12" s="194"/>
      <c r="D12" s="194"/>
      <c r="E12" s="194"/>
      <c r="F12" s="195"/>
      <c r="G12" s="206"/>
      <c r="H12" s="183"/>
      <c r="I12" s="183"/>
      <c r="J12" s="183"/>
      <c r="K12" s="183"/>
      <c r="L12" s="198"/>
      <c r="M12" s="78"/>
      <c r="N12" s="79"/>
      <c r="O12" s="80"/>
      <c r="P12" s="79" t="str">
        <f>IF(O12="","","-")</f>
        <v/>
      </c>
      <c r="Q12" s="81"/>
      <c r="R12" s="82"/>
      <c r="S12" s="78"/>
      <c r="T12" s="79"/>
      <c r="U12" s="80"/>
      <c r="V12" s="79" t="str">
        <f>IF(U12="","","-")</f>
        <v/>
      </c>
      <c r="W12" s="81"/>
      <c r="X12" s="82"/>
      <c r="Y12" s="78"/>
      <c r="Z12" s="79"/>
      <c r="AA12" s="80"/>
      <c r="AB12" s="79" t="str">
        <f>IF(AA12="","","-")</f>
        <v/>
      </c>
      <c r="AC12" s="81"/>
      <c r="AD12" s="82"/>
      <c r="AE12" s="78"/>
      <c r="AF12" s="79"/>
      <c r="AG12" s="80"/>
      <c r="AH12" s="79" t="str">
        <f>IF(AG12="","","-")</f>
        <v/>
      </c>
      <c r="AI12" s="81"/>
      <c r="AJ12" s="79"/>
      <c r="AK12" s="186"/>
      <c r="AL12" s="189"/>
      <c r="AM12" s="189"/>
      <c r="AN12" s="189"/>
      <c r="AO12" s="163"/>
      <c r="AP12" s="164"/>
      <c r="AQ12" s="192"/>
      <c r="AR12" s="192"/>
      <c r="AS12" s="163"/>
      <c r="AT12" s="164"/>
      <c r="AU12" s="167"/>
    </row>
    <row r="13" spans="1:49" s="63" customFormat="1" ht="15" customHeight="1">
      <c r="A13" s="175">
        <v>2</v>
      </c>
      <c r="B13" s="176"/>
      <c r="C13" s="176"/>
      <c r="D13" s="176"/>
      <c r="E13" s="176"/>
      <c r="F13" s="177"/>
      <c r="G13" s="68"/>
      <c r="H13" s="69"/>
      <c r="I13" s="70">
        <f>Q10</f>
        <v>9</v>
      </c>
      <c r="J13" s="69" t="s">
        <v>196</v>
      </c>
      <c r="K13" s="71">
        <f>O10</f>
        <v>15</v>
      </c>
      <c r="L13" s="72"/>
      <c r="M13" s="180"/>
      <c r="N13" s="181"/>
      <c r="O13" s="181"/>
      <c r="P13" s="181"/>
      <c r="Q13" s="181"/>
      <c r="R13" s="197"/>
      <c r="S13" s="68"/>
      <c r="T13" s="69"/>
      <c r="U13" s="70">
        <v>15</v>
      </c>
      <c r="V13" s="69" t="s">
        <v>196</v>
      </c>
      <c r="W13" s="71">
        <v>11</v>
      </c>
      <c r="X13" s="72"/>
      <c r="Y13" s="68"/>
      <c r="Z13" s="69"/>
      <c r="AA13" s="70">
        <v>14</v>
      </c>
      <c r="AB13" s="69" t="s">
        <v>196</v>
      </c>
      <c r="AC13" s="71">
        <v>15</v>
      </c>
      <c r="AD13" s="72"/>
      <c r="AE13" s="68"/>
      <c r="AF13" s="69"/>
      <c r="AG13" s="70">
        <v>15</v>
      </c>
      <c r="AH13" s="69" t="s">
        <v>196</v>
      </c>
      <c r="AI13" s="71">
        <v>4</v>
      </c>
      <c r="AJ13" s="69"/>
      <c r="AK13" s="184">
        <f>COUNTIF(G13:AJ15,"○")</f>
        <v>2</v>
      </c>
      <c r="AL13" s="187">
        <f>COUNTIF(G13:AJ15,"●")</f>
        <v>1</v>
      </c>
      <c r="AM13" s="187">
        <f>H14+T14+Z14+AF14</f>
        <v>5</v>
      </c>
      <c r="AN13" s="187">
        <f>L14+X14+AD14+AJ14</f>
        <v>3</v>
      </c>
      <c r="AO13" s="159">
        <f>IF(AN13=0,"----",AM13/AN13)</f>
        <v>1.6666666666666667</v>
      </c>
      <c r="AP13" s="160"/>
      <c r="AQ13" s="190">
        <f>SUM(I13:I15,U13:U15,AA13:AA15,AG13:AG15)</f>
        <v>111</v>
      </c>
      <c r="AR13" s="190">
        <f>SUM(K13:K15,W13:W15,AC13:AC15,AI13:AI15)</f>
        <v>82</v>
      </c>
      <c r="AS13" s="159">
        <f>AQ13/AR13</f>
        <v>1.3536585365853659</v>
      </c>
      <c r="AT13" s="160"/>
      <c r="AU13" s="202">
        <v>3</v>
      </c>
    </row>
    <row r="14" spans="1:49" s="63" customFormat="1" ht="15" customHeight="1">
      <c r="A14" s="168" t="s">
        <v>96</v>
      </c>
      <c r="B14" s="169"/>
      <c r="C14" s="169"/>
      <c r="D14" s="169"/>
      <c r="E14" s="169"/>
      <c r="F14" s="170"/>
      <c r="G14" s="73" t="str">
        <f>IF(M11="○","●",IF(M11="△","△",IF(M11="●","○",IF(M11="",""))))</f>
        <v>●</v>
      </c>
      <c r="H14" s="74">
        <f>IF(R11="","",R11)</f>
        <v>0</v>
      </c>
      <c r="I14" s="75">
        <f>IF(Q11="","",Q11)</f>
        <v>13</v>
      </c>
      <c r="J14" s="76" t="str">
        <f>IF(I14="","","-")</f>
        <v>-</v>
      </c>
      <c r="K14" s="77">
        <f>IF(O11="","",O11)</f>
        <v>15</v>
      </c>
      <c r="L14" s="77">
        <f>IF(N11="","",N11)</f>
        <v>2</v>
      </c>
      <c r="M14" s="180"/>
      <c r="N14" s="181"/>
      <c r="O14" s="181"/>
      <c r="P14" s="181"/>
      <c r="Q14" s="181"/>
      <c r="R14" s="197"/>
      <c r="S14" s="73" t="str">
        <f>IF(T14&gt;X14,"○",IF(T14=X14,"△",IF(T14&lt;X14,"●")))</f>
        <v>○</v>
      </c>
      <c r="T14" s="74">
        <v>2</v>
      </c>
      <c r="U14" s="75">
        <v>15</v>
      </c>
      <c r="V14" s="76" t="str">
        <f>IF(U14="","","-")</f>
        <v>-</v>
      </c>
      <c r="W14" s="77">
        <v>6</v>
      </c>
      <c r="X14" s="77">
        <v>0</v>
      </c>
      <c r="Y14" s="73" t="str">
        <f>IF(Z14&gt;AD14,"○",IF(Z14=AD14,"△",IF(Z14&lt;AD14,"●")))</f>
        <v>△</v>
      </c>
      <c r="Z14" s="74">
        <v>1</v>
      </c>
      <c r="AA14" s="75">
        <v>15</v>
      </c>
      <c r="AB14" s="76" t="str">
        <f>IF(AA14="","","-")</f>
        <v>-</v>
      </c>
      <c r="AC14" s="77">
        <v>9</v>
      </c>
      <c r="AD14" s="77">
        <v>1</v>
      </c>
      <c r="AE14" s="73" t="str">
        <f>IF(AF14&gt;AJ14,"○",IF(AF14=AJ14,"△",IF(AF14&lt;AJ14,"●")))</f>
        <v>○</v>
      </c>
      <c r="AF14" s="74">
        <v>2</v>
      </c>
      <c r="AG14" s="75">
        <v>15</v>
      </c>
      <c r="AH14" s="76" t="str">
        <f>IF(AG14="","","-")</f>
        <v>-</v>
      </c>
      <c r="AI14" s="77">
        <v>7</v>
      </c>
      <c r="AJ14" s="74">
        <v>0</v>
      </c>
      <c r="AK14" s="185"/>
      <c r="AL14" s="188"/>
      <c r="AM14" s="188"/>
      <c r="AN14" s="188"/>
      <c r="AO14" s="161"/>
      <c r="AP14" s="162"/>
      <c r="AQ14" s="191"/>
      <c r="AR14" s="191"/>
      <c r="AS14" s="161"/>
      <c r="AT14" s="162"/>
      <c r="AU14" s="166"/>
    </row>
    <row r="15" spans="1:49" s="63" customFormat="1" ht="14.25" thickBot="1">
      <c r="A15" s="171"/>
      <c r="B15" s="172"/>
      <c r="C15" s="172"/>
      <c r="D15" s="172"/>
      <c r="E15" s="172"/>
      <c r="F15" s="173"/>
      <c r="G15" s="78"/>
      <c r="H15" s="79"/>
      <c r="I15" s="80" t="str">
        <f>IF(Q12="","",Q12)</f>
        <v/>
      </c>
      <c r="J15" s="79" t="str">
        <f>IF(I15="","","-")</f>
        <v/>
      </c>
      <c r="K15" s="81" t="str">
        <f>IF(O12="","",O12)</f>
        <v/>
      </c>
      <c r="L15" s="82"/>
      <c r="M15" s="180"/>
      <c r="N15" s="181"/>
      <c r="O15" s="181"/>
      <c r="P15" s="181"/>
      <c r="Q15" s="181"/>
      <c r="R15" s="197"/>
      <c r="S15" s="78"/>
      <c r="T15" s="79"/>
      <c r="U15" s="80"/>
      <c r="V15" s="79" t="str">
        <f>IF(U15="","","-")</f>
        <v/>
      </c>
      <c r="W15" s="81"/>
      <c r="X15" s="82"/>
      <c r="Y15" s="78"/>
      <c r="Z15" s="79"/>
      <c r="AA15" s="80"/>
      <c r="AB15" s="79" t="str">
        <f>IF(AA15="","","-")</f>
        <v/>
      </c>
      <c r="AC15" s="81"/>
      <c r="AD15" s="82"/>
      <c r="AE15" s="78"/>
      <c r="AF15" s="79"/>
      <c r="AG15" s="80"/>
      <c r="AH15" s="79" t="str">
        <f>IF(AG15="","","-")</f>
        <v/>
      </c>
      <c r="AI15" s="81"/>
      <c r="AJ15" s="79"/>
      <c r="AK15" s="186"/>
      <c r="AL15" s="189"/>
      <c r="AM15" s="189"/>
      <c r="AN15" s="189"/>
      <c r="AO15" s="163"/>
      <c r="AP15" s="164"/>
      <c r="AQ15" s="192"/>
      <c r="AR15" s="192"/>
      <c r="AS15" s="163"/>
      <c r="AT15" s="164"/>
      <c r="AU15" s="203"/>
    </row>
    <row r="16" spans="1:49" s="63" customFormat="1" ht="15" customHeight="1">
      <c r="A16" s="199">
        <v>3</v>
      </c>
      <c r="B16" s="200"/>
      <c r="C16" s="200"/>
      <c r="D16" s="200"/>
      <c r="E16" s="200"/>
      <c r="F16" s="201"/>
      <c r="G16" s="68"/>
      <c r="H16" s="69"/>
      <c r="I16" s="70">
        <f>W10</f>
        <v>15</v>
      </c>
      <c r="J16" s="69" t="s">
        <v>196</v>
      </c>
      <c r="K16" s="71">
        <f>U10</f>
        <v>14</v>
      </c>
      <c r="L16" s="72"/>
      <c r="M16" s="68"/>
      <c r="N16" s="69"/>
      <c r="O16" s="70">
        <f>W13</f>
        <v>11</v>
      </c>
      <c r="P16" s="69" t="s">
        <v>196</v>
      </c>
      <c r="Q16" s="71">
        <f>U13</f>
        <v>15</v>
      </c>
      <c r="R16" s="72"/>
      <c r="S16" s="178"/>
      <c r="T16" s="179"/>
      <c r="U16" s="179"/>
      <c r="V16" s="179"/>
      <c r="W16" s="179"/>
      <c r="X16" s="196"/>
      <c r="Y16" s="68"/>
      <c r="Z16" s="69"/>
      <c r="AA16" s="70">
        <v>15</v>
      </c>
      <c r="AB16" s="69" t="s">
        <v>196</v>
      </c>
      <c r="AC16" s="71">
        <v>6</v>
      </c>
      <c r="AD16" s="72"/>
      <c r="AE16" s="68"/>
      <c r="AF16" s="69"/>
      <c r="AG16" s="70">
        <v>15</v>
      </c>
      <c r="AH16" s="69" t="s">
        <v>196</v>
      </c>
      <c r="AI16" s="71">
        <v>5</v>
      </c>
      <c r="AJ16" s="69"/>
      <c r="AK16" s="184">
        <f>COUNTIF(G16:AJ18,"○")</f>
        <v>3</v>
      </c>
      <c r="AL16" s="187">
        <f>COUNTIF(G16:AJ18,"●")</f>
        <v>1</v>
      </c>
      <c r="AM16" s="187">
        <f>H17+N17+Z17+AF17</f>
        <v>6</v>
      </c>
      <c r="AN16" s="187">
        <f>L17+R17+AD17+AJ17</f>
        <v>2</v>
      </c>
      <c r="AO16" s="159">
        <f>IF(AN16=0,"----",AM16/AN16)</f>
        <v>3</v>
      </c>
      <c r="AP16" s="160"/>
      <c r="AQ16" s="190">
        <f>SUM(I16:I18,O16:O18,AA16:AA18,AG16:AG18)</f>
        <v>107</v>
      </c>
      <c r="AR16" s="190">
        <f>SUM(K16:K18,Q16:Q18,AC16:AC18,AI16:AI18)</f>
        <v>77</v>
      </c>
      <c r="AS16" s="159">
        <f>AQ16/AR16</f>
        <v>1.3896103896103895</v>
      </c>
      <c r="AT16" s="160"/>
      <c r="AU16" s="165">
        <v>1</v>
      </c>
    </row>
    <row r="17" spans="1:47" s="63" customFormat="1" ht="15" customHeight="1">
      <c r="A17" s="168" t="s">
        <v>99</v>
      </c>
      <c r="B17" s="169"/>
      <c r="C17" s="169"/>
      <c r="D17" s="169"/>
      <c r="E17" s="169"/>
      <c r="F17" s="170"/>
      <c r="G17" s="73" t="str">
        <f>IF(S11="○","●",IF(S11="△","△",IF(S11="●","○",IF(S11="",""))))</f>
        <v>○</v>
      </c>
      <c r="H17" s="74">
        <f>IF(X11="","",X11)</f>
        <v>2</v>
      </c>
      <c r="I17" s="75">
        <f>IF(W11="","",W11)</f>
        <v>15</v>
      </c>
      <c r="J17" s="76" t="str">
        <f>IF(I17="","","-")</f>
        <v>-</v>
      </c>
      <c r="K17" s="77">
        <f>IF(U11="","",U11)</f>
        <v>8</v>
      </c>
      <c r="L17" s="77">
        <f>IF(T11="","",T11)</f>
        <v>0</v>
      </c>
      <c r="M17" s="73" t="str">
        <f>IF(S14="○","●",IF(S14="△","△",IF(S14="●","○",IF(S14="",""))))</f>
        <v>●</v>
      </c>
      <c r="N17" s="74">
        <f>IF(X14="","",X14)</f>
        <v>0</v>
      </c>
      <c r="O17" s="75">
        <f>IF(W14="","",W14)</f>
        <v>6</v>
      </c>
      <c r="P17" s="76" t="str">
        <f>IF(O17="","","-")</f>
        <v>-</v>
      </c>
      <c r="Q17" s="77">
        <f>IF(U14="","",U14)</f>
        <v>15</v>
      </c>
      <c r="R17" s="77">
        <f>IF(T14="","",T14)</f>
        <v>2</v>
      </c>
      <c r="S17" s="180"/>
      <c r="T17" s="181"/>
      <c r="U17" s="181"/>
      <c r="V17" s="181"/>
      <c r="W17" s="181"/>
      <c r="X17" s="197"/>
      <c r="Y17" s="73" t="str">
        <f>IF(Z17&gt;AD17,"○",IF(Z17=AD17,"△",IF(Z17&lt;AD17,"●")))</f>
        <v>○</v>
      </c>
      <c r="Z17" s="74">
        <v>2</v>
      </c>
      <c r="AA17" s="75">
        <v>15</v>
      </c>
      <c r="AB17" s="76" t="str">
        <f>IF(AA17="","","-")</f>
        <v>-</v>
      </c>
      <c r="AC17" s="77">
        <v>7</v>
      </c>
      <c r="AD17" s="77">
        <v>0</v>
      </c>
      <c r="AE17" s="73" t="str">
        <f>IF(AF17&gt;AJ17,"○",IF(AF17=AJ17,"△",IF(AF17&lt;AJ17,"●")))</f>
        <v>○</v>
      </c>
      <c r="AF17" s="74">
        <v>2</v>
      </c>
      <c r="AG17" s="75">
        <v>15</v>
      </c>
      <c r="AH17" s="76" t="str">
        <f>IF(AG17="","","-")</f>
        <v>-</v>
      </c>
      <c r="AI17" s="77">
        <v>7</v>
      </c>
      <c r="AJ17" s="74">
        <v>0</v>
      </c>
      <c r="AK17" s="185"/>
      <c r="AL17" s="188"/>
      <c r="AM17" s="188"/>
      <c r="AN17" s="188"/>
      <c r="AO17" s="161"/>
      <c r="AP17" s="162"/>
      <c r="AQ17" s="191"/>
      <c r="AR17" s="191"/>
      <c r="AS17" s="161"/>
      <c r="AT17" s="162"/>
      <c r="AU17" s="166"/>
    </row>
    <row r="18" spans="1:47" s="63" customFormat="1" ht="14.25" thickBot="1">
      <c r="A18" s="193"/>
      <c r="B18" s="194"/>
      <c r="C18" s="194"/>
      <c r="D18" s="194"/>
      <c r="E18" s="194"/>
      <c r="F18" s="195"/>
      <c r="G18" s="78"/>
      <c r="H18" s="79"/>
      <c r="I18" s="80" t="str">
        <f>IF(W12="","",W12)</f>
        <v/>
      </c>
      <c r="J18" s="79" t="str">
        <f>IF(I18="","","-")</f>
        <v/>
      </c>
      <c r="K18" s="81" t="str">
        <f>IF(U12="","",U12)</f>
        <v/>
      </c>
      <c r="L18" s="82"/>
      <c r="M18" s="78"/>
      <c r="N18" s="79"/>
      <c r="O18" s="80" t="str">
        <f>IF(W15="","",W15)</f>
        <v/>
      </c>
      <c r="P18" s="79" t="str">
        <f>IF(O18="","","-")</f>
        <v/>
      </c>
      <c r="Q18" s="81" t="str">
        <f>IF(U15="","",U15)</f>
        <v/>
      </c>
      <c r="R18" s="82"/>
      <c r="S18" s="182"/>
      <c r="T18" s="183"/>
      <c r="U18" s="183"/>
      <c r="V18" s="183"/>
      <c r="W18" s="183"/>
      <c r="X18" s="198"/>
      <c r="Y18" s="78"/>
      <c r="Z18" s="79"/>
      <c r="AA18" s="80"/>
      <c r="AB18" s="79" t="str">
        <f>IF(AA18="","","-")</f>
        <v/>
      </c>
      <c r="AC18" s="81"/>
      <c r="AD18" s="82"/>
      <c r="AE18" s="78"/>
      <c r="AF18" s="79"/>
      <c r="AG18" s="80"/>
      <c r="AH18" s="79" t="str">
        <f>IF(AG18="","","-")</f>
        <v/>
      </c>
      <c r="AI18" s="81"/>
      <c r="AJ18" s="79"/>
      <c r="AK18" s="186"/>
      <c r="AL18" s="189"/>
      <c r="AM18" s="189"/>
      <c r="AN18" s="189"/>
      <c r="AO18" s="163"/>
      <c r="AP18" s="164"/>
      <c r="AQ18" s="192"/>
      <c r="AR18" s="192"/>
      <c r="AS18" s="163"/>
      <c r="AT18" s="164"/>
      <c r="AU18" s="167"/>
    </row>
    <row r="19" spans="1:47" s="63" customFormat="1" ht="15" customHeight="1">
      <c r="A19" s="175">
        <v>4</v>
      </c>
      <c r="B19" s="176"/>
      <c r="C19" s="176"/>
      <c r="D19" s="176"/>
      <c r="E19" s="176"/>
      <c r="F19" s="177"/>
      <c r="G19" s="68"/>
      <c r="H19" s="69"/>
      <c r="I19" s="70">
        <f>AC10</f>
        <v>13</v>
      </c>
      <c r="J19" s="69" t="s">
        <v>196</v>
      </c>
      <c r="K19" s="71">
        <f>AA10</f>
        <v>15</v>
      </c>
      <c r="L19" s="72"/>
      <c r="M19" s="68"/>
      <c r="N19" s="69"/>
      <c r="O19" s="70">
        <f>AC13</f>
        <v>15</v>
      </c>
      <c r="P19" s="69" t="s">
        <v>196</v>
      </c>
      <c r="Q19" s="71">
        <f>AA13</f>
        <v>14</v>
      </c>
      <c r="R19" s="72"/>
      <c r="S19" s="68"/>
      <c r="T19" s="69"/>
      <c r="U19" s="70">
        <f>AC16</f>
        <v>6</v>
      </c>
      <c r="V19" s="69" t="s">
        <v>196</v>
      </c>
      <c r="W19" s="71">
        <f>AA16</f>
        <v>15</v>
      </c>
      <c r="X19" s="72"/>
      <c r="Y19" s="178"/>
      <c r="Z19" s="179"/>
      <c r="AA19" s="179"/>
      <c r="AB19" s="179"/>
      <c r="AC19" s="179"/>
      <c r="AD19" s="196"/>
      <c r="AE19" s="68"/>
      <c r="AF19" s="69"/>
      <c r="AG19" s="70">
        <v>15</v>
      </c>
      <c r="AH19" s="69" t="s">
        <v>196</v>
      </c>
      <c r="AI19" s="71">
        <v>6</v>
      </c>
      <c r="AJ19" s="69"/>
      <c r="AK19" s="184">
        <f>COUNTIF(G19:AJ21,"○")</f>
        <v>1</v>
      </c>
      <c r="AL19" s="187">
        <f>COUNTIF(G19:AJ21,"●")</f>
        <v>2</v>
      </c>
      <c r="AM19" s="187">
        <f>H20+N20+T20+AF20</f>
        <v>3</v>
      </c>
      <c r="AN19" s="187">
        <f>L20+R20+X20+AJ20</f>
        <v>5</v>
      </c>
      <c r="AO19" s="159">
        <f>IF(AN19=0,"----",AM19/AN19)</f>
        <v>0.6</v>
      </c>
      <c r="AP19" s="160"/>
      <c r="AQ19" s="190">
        <f>SUM(I19:I21,O19:O21,U19:U21,AG19:AG21)</f>
        <v>89</v>
      </c>
      <c r="AR19" s="190">
        <f>SUM(K19:K21,Q19:Q21,W19:W21,AI19:AI21)</f>
        <v>102</v>
      </c>
      <c r="AS19" s="159">
        <f>AQ19/AR19</f>
        <v>0.87254901960784315</v>
      </c>
      <c r="AT19" s="160"/>
      <c r="AU19" s="165">
        <v>4</v>
      </c>
    </row>
    <row r="20" spans="1:47" s="63" customFormat="1" ht="15" customHeight="1">
      <c r="A20" s="168" t="s">
        <v>103</v>
      </c>
      <c r="B20" s="169"/>
      <c r="C20" s="169"/>
      <c r="D20" s="169"/>
      <c r="E20" s="169"/>
      <c r="F20" s="170"/>
      <c r="G20" s="73" t="str">
        <f>IF(Y11="○","●",IF(Y11="△","△",IF(Y11="●","○",IF(Y11="",""))))</f>
        <v>●</v>
      </c>
      <c r="H20" s="74">
        <f>IF(AD11="","",AD11)</f>
        <v>0</v>
      </c>
      <c r="I20" s="75">
        <f>IF(AC11="","",AC11)</f>
        <v>9</v>
      </c>
      <c r="J20" s="76" t="str">
        <f>IF(I20="","","-")</f>
        <v>-</v>
      </c>
      <c r="K20" s="77">
        <f>IF(AA11="","",AA11)</f>
        <v>15</v>
      </c>
      <c r="L20" s="77">
        <f>IF(Z11="","",Z11)</f>
        <v>2</v>
      </c>
      <c r="M20" s="73" t="str">
        <f>IF(Y14="○","●",IF(Y14="△","△",IF(Y14="●","○",IF(Y14="",""))))</f>
        <v>△</v>
      </c>
      <c r="N20" s="74">
        <f>IF(AD14="","",AD14)</f>
        <v>1</v>
      </c>
      <c r="O20" s="75">
        <f>IF(AC14="","",AC14)</f>
        <v>9</v>
      </c>
      <c r="P20" s="76" t="str">
        <f>IF(O20="","","-")</f>
        <v>-</v>
      </c>
      <c r="Q20" s="77">
        <f>IF(AA14="","",AA14)</f>
        <v>15</v>
      </c>
      <c r="R20" s="77">
        <f>IF(Z14="","",Z14)</f>
        <v>1</v>
      </c>
      <c r="S20" s="73" t="str">
        <f>IF(Y17="○","●",IF(Y17="△","△",IF(Y17="●","○",IF(Y17="",""))))</f>
        <v>●</v>
      </c>
      <c r="T20" s="74">
        <f>IF(AD17="","",AD17)</f>
        <v>0</v>
      </c>
      <c r="U20" s="75">
        <f>IF(AC17="","",AC17)</f>
        <v>7</v>
      </c>
      <c r="V20" s="76" t="str">
        <f>IF(U20="","","-")</f>
        <v>-</v>
      </c>
      <c r="W20" s="77">
        <f>IF(AA17="","",AA17)</f>
        <v>15</v>
      </c>
      <c r="X20" s="77">
        <f>IF(Z17="","",Z17)</f>
        <v>2</v>
      </c>
      <c r="Y20" s="180"/>
      <c r="Z20" s="181"/>
      <c r="AA20" s="181"/>
      <c r="AB20" s="181"/>
      <c r="AC20" s="181"/>
      <c r="AD20" s="197"/>
      <c r="AE20" s="73" t="str">
        <f>IF(AF20&gt;AJ20,"○",IF(AF20=AJ20,"△",IF(AF20&lt;AJ20,"●")))</f>
        <v>○</v>
      </c>
      <c r="AF20" s="74">
        <v>2</v>
      </c>
      <c r="AG20" s="75">
        <v>15</v>
      </c>
      <c r="AH20" s="76" t="str">
        <f>IF(AG20="","","-")</f>
        <v>-</v>
      </c>
      <c r="AI20" s="77">
        <v>7</v>
      </c>
      <c r="AJ20" s="74">
        <v>0</v>
      </c>
      <c r="AK20" s="185"/>
      <c r="AL20" s="188"/>
      <c r="AM20" s="188"/>
      <c r="AN20" s="188"/>
      <c r="AO20" s="161"/>
      <c r="AP20" s="162"/>
      <c r="AQ20" s="191"/>
      <c r="AR20" s="191"/>
      <c r="AS20" s="161"/>
      <c r="AT20" s="162"/>
      <c r="AU20" s="166"/>
    </row>
    <row r="21" spans="1:47" s="63" customFormat="1" ht="14.25" thickBot="1">
      <c r="A21" s="171"/>
      <c r="B21" s="172"/>
      <c r="C21" s="172"/>
      <c r="D21" s="172"/>
      <c r="E21" s="172"/>
      <c r="F21" s="173"/>
      <c r="G21" s="78"/>
      <c r="H21" s="79"/>
      <c r="I21" s="80" t="str">
        <f>IF(AC12="","",AC12)</f>
        <v/>
      </c>
      <c r="J21" s="79" t="str">
        <f>IF(I21="","","-")</f>
        <v/>
      </c>
      <c r="K21" s="81" t="str">
        <f>IF(AA12="","",AA12)</f>
        <v/>
      </c>
      <c r="L21" s="82"/>
      <c r="M21" s="78"/>
      <c r="N21" s="79"/>
      <c r="O21" s="80" t="str">
        <f>IF(AC15="","",AC15)</f>
        <v/>
      </c>
      <c r="P21" s="79" t="str">
        <f>IF(O21="","","-")</f>
        <v/>
      </c>
      <c r="Q21" s="81" t="str">
        <f>IF(AA15="","",AA15)</f>
        <v/>
      </c>
      <c r="R21" s="82"/>
      <c r="S21" s="78"/>
      <c r="T21" s="79"/>
      <c r="U21" s="80" t="str">
        <f>IF(AC18="","",AC18)</f>
        <v/>
      </c>
      <c r="V21" s="79" t="str">
        <f>IF(U21="","","-")</f>
        <v/>
      </c>
      <c r="W21" s="81" t="str">
        <f>IF(AA18="","",AA18)</f>
        <v/>
      </c>
      <c r="X21" s="82"/>
      <c r="Y21" s="182"/>
      <c r="Z21" s="183"/>
      <c r="AA21" s="183"/>
      <c r="AB21" s="183"/>
      <c r="AC21" s="183"/>
      <c r="AD21" s="198"/>
      <c r="AE21" s="78"/>
      <c r="AF21" s="79"/>
      <c r="AG21" s="80"/>
      <c r="AH21" s="79" t="str">
        <f>IF(AG21="","","-")</f>
        <v/>
      </c>
      <c r="AI21" s="81"/>
      <c r="AJ21" s="79"/>
      <c r="AK21" s="186"/>
      <c r="AL21" s="189"/>
      <c r="AM21" s="189"/>
      <c r="AN21" s="189"/>
      <c r="AO21" s="163"/>
      <c r="AP21" s="164"/>
      <c r="AQ21" s="192"/>
      <c r="AR21" s="192"/>
      <c r="AS21" s="163"/>
      <c r="AT21" s="164"/>
      <c r="AU21" s="167"/>
    </row>
    <row r="22" spans="1:47" s="63" customFormat="1" ht="15" customHeight="1">
      <c r="A22" s="175">
        <v>5</v>
      </c>
      <c r="B22" s="176"/>
      <c r="C22" s="176"/>
      <c r="D22" s="176"/>
      <c r="E22" s="176"/>
      <c r="F22" s="177"/>
      <c r="G22" s="68"/>
      <c r="H22" s="69"/>
      <c r="I22" s="70">
        <f>AI10</f>
        <v>4</v>
      </c>
      <c r="J22" s="69" t="s">
        <v>196</v>
      </c>
      <c r="K22" s="71">
        <f>AG10</f>
        <v>15</v>
      </c>
      <c r="L22" s="72"/>
      <c r="M22" s="68"/>
      <c r="N22" s="69"/>
      <c r="O22" s="70">
        <f>AI13</f>
        <v>4</v>
      </c>
      <c r="P22" s="69" t="s">
        <v>196</v>
      </c>
      <c r="Q22" s="71">
        <f>AG13</f>
        <v>15</v>
      </c>
      <c r="R22" s="72"/>
      <c r="S22" s="68"/>
      <c r="T22" s="69"/>
      <c r="U22" s="70">
        <f>AI16</f>
        <v>5</v>
      </c>
      <c r="V22" s="69" t="s">
        <v>196</v>
      </c>
      <c r="W22" s="71">
        <f>AG16</f>
        <v>15</v>
      </c>
      <c r="X22" s="72"/>
      <c r="Y22" s="68"/>
      <c r="Z22" s="69"/>
      <c r="AA22" s="70">
        <f>AI19</f>
        <v>6</v>
      </c>
      <c r="AB22" s="69" t="s">
        <v>196</v>
      </c>
      <c r="AC22" s="71">
        <f>AG19</f>
        <v>15</v>
      </c>
      <c r="AD22" s="72"/>
      <c r="AE22" s="178"/>
      <c r="AF22" s="179"/>
      <c r="AG22" s="179"/>
      <c r="AH22" s="179"/>
      <c r="AI22" s="179"/>
      <c r="AJ22" s="179"/>
      <c r="AK22" s="184">
        <f>COUNTIF(G22:AJ24,"○")</f>
        <v>0</v>
      </c>
      <c r="AL22" s="187">
        <f>COUNTIF(G22:AJ24,"●")</f>
        <v>4</v>
      </c>
      <c r="AM22" s="187">
        <f>H23+N23+T23+Z23</f>
        <v>0</v>
      </c>
      <c r="AN22" s="187">
        <f>L23+R23+X23+AD23</f>
        <v>8</v>
      </c>
      <c r="AO22" s="159">
        <f>IF(AN22=0,"----",AM22/AN22)</f>
        <v>0</v>
      </c>
      <c r="AP22" s="160"/>
      <c r="AQ22" s="190">
        <f>SUM(I22:I24,O22:O24,U22:U24,AA22:AA24)</f>
        <v>46</v>
      </c>
      <c r="AR22" s="190">
        <f>SUM(K22:K24,Q22:Q24,W22:W24,AC22:AC24)</f>
        <v>120</v>
      </c>
      <c r="AS22" s="159">
        <f>AQ22/AR22</f>
        <v>0.38333333333333336</v>
      </c>
      <c r="AT22" s="160"/>
      <c r="AU22" s="165"/>
    </row>
    <row r="23" spans="1:47" s="63" customFormat="1" ht="15" customHeight="1">
      <c r="A23" s="168" t="s">
        <v>110</v>
      </c>
      <c r="B23" s="169"/>
      <c r="C23" s="169"/>
      <c r="D23" s="169"/>
      <c r="E23" s="169"/>
      <c r="F23" s="170"/>
      <c r="G23" s="73" t="str">
        <f>IF(AE11="○","●",IF(AE11="△","△",IF(AE11="●","○",IF(AE11="",""))))</f>
        <v>●</v>
      </c>
      <c r="H23" s="74">
        <f>IF(AJ11="","",AJ11)</f>
        <v>0</v>
      </c>
      <c r="I23" s="75">
        <f>IF(AI11="","",AI11)</f>
        <v>6</v>
      </c>
      <c r="J23" s="76" t="str">
        <f>IF(I23="","","-")</f>
        <v>-</v>
      </c>
      <c r="K23" s="77">
        <f>IF(AG11="","",AG11)</f>
        <v>15</v>
      </c>
      <c r="L23" s="77">
        <f>IF(AF11="","",AF11)</f>
        <v>2</v>
      </c>
      <c r="M23" s="73" t="str">
        <f>IF(AE14="○","●",IF(AE14="△","△",IF(AE14="●","○",IF(AE14="",""))))</f>
        <v>●</v>
      </c>
      <c r="N23" s="74">
        <f>IF(AJ14="","",AJ14)</f>
        <v>0</v>
      </c>
      <c r="O23" s="75">
        <f>IF(AI14="","",AI14)</f>
        <v>7</v>
      </c>
      <c r="P23" s="76" t="str">
        <f>IF(O23="","","-")</f>
        <v>-</v>
      </c>
      <c r="Q23" s="77">
        <f>IF(AG14="","",AG14)</f>
        <v>15</v>
      </c>
      <c r="R23" s="77">
        <f>IF(AF14="","",AF14)</f>
        <v>2</v>
      </c>
      <c r="S23" s="73" t="str">
        <f>IF(AE17="○","●",IF(AE17="△","△",IF(AE17="●","○",IF(AE17="",""))))</f>
        <v>●</v>
      </c>
      <c r="T23" s="74">
        <f>IF(AJ17="","",AJ17)</f>
        <v>0</v>
      </c>
      <c r="U23" s="75">
        <f>IF(AI17="","",AI17)</f>
        <v>7</v>
      </c>
      <c r="V23" s="76" t="str">
        <f>IF(U23="","","-")</f>
        <v>-</v>
      </c>
      <c r="W23" s="77">
        <f>IF(AG17="","",AG17)</f>
        <v>15</v>
      </c>
      <c r="X23" s="77">
        <f>IF(AF17="","",AF17)</f>
        <v>2</v>
      </c>
      <c r="Y23" s="73" t="str">
        <f>IF(AE20="○","●",IF(AE20="△","△",IF(AE20="●","○",IF(AE20="",""))))</f>
        <v>●</v>
      </c>
      <c r="Z23" s="74">
        <f>IF(AJ20="","",AJ20)</f>
        <v>0</v>
      </c>
      <c r="AA23" s="75">
        <f>IF(AI20="","",AI20)</f>
        <v>7</v>
      </c>
      <c r="AB23" s="76" t="str">
        <f>IF(AA23="","","-")</f>
        <v>-</v>
      </c>
      <c r="AC23" s="77">
        <f>IF(AG20="","",AG20)</f>
        <v>15</v>
      </c>
      <c r="AD23" s="77">
        <f>IF(AF20="","",AF20)</f>
        <v>2</v>
      </c>
      <c r="AE23" s="180"/>
      <c r="AF23" s="181"/>
      <c r="AG23" s="181"/>
      <c r="AH23" s="181"/>
      <c r="AI23" s="181"/>
      <c r="AJ23" s="181"/>
      <c r="AK23" s="185"/>
      <c r="AL23" s="188"/>
      <c r="AM23" s="188"/>
      <c r="AN23" s="188"/>
      <c r="AO23" s="161"/>
      <c r="AP23" s="162"/>
      <c r="AQ23" s="191"/>
      <c r="AR23" s="191"/>
      <c r="AS23" s="161"/>
      <c r="AT23" s="162"/>
      <c r="AU23" s="166"/>
    </row>
    <row r="24" spans="1:47" s="63" customFormat="1" ht="14.25" thickBot="1">
      <c r="A24" s="171"/>
      <c r="B24" s="172"/>
      <c r="C24" s="172"/>
      <c r="D24" s="172"/>
      <c r="E24" s="172"/>
      <c r="F24" s="173"/>
      <c r="G24" s="78"/>
      <c r="H24" s="79"/>
      <c r="I24" s="80" t="str">
        <f>IF(AI12="","",AI12)</f>
        <v/>
      </c>
      <c r="J24" s="79" t="str">
        <f>IF(I24="","","-")</f>
        <v/>
      </c>
      <c r="K24" s="81" t="str">
        <f>IF(AG12="","",AG12)</f>
        <v/>
      </c>
      <c r="L24" s="82"/>
      <c r="M24" s="78"/>
      <c r="N24" s="79"/>
      <c r="O24" s="80" t="str">
        <f>IF(AI15="","",AI15)</f>
        <v/>
      </c>
      <c r="P24" s="79" t="str">
        <f>IF(O24="","","-")</f>
        <v/>
      </c>
      <c r="Q24" s="81" t="str">
        <f>IF(AG15="","",AG15)</f>
        <v/>
      </c>
      <c r="R24" s="82"/>
      <c r="S24" s="78"/>
      <c r="T24" s="79"/>
      <c r="U24" s="80" t="str">
        <f>IF(AI18="","",AI18)</f>
        <v/>
      </c>
      <c r="V24" s="79" t="str">
        <f>IF(U24="","","-")</f>
        <v/>
      </c>
      <c r="W24" s="81" t="str">
        <f>IF(AG18="","",AG18)</f>
        <v/>
      </c>
      <c r="X24" s="82"/>
      <c r="Y24" s="78"/>
      <c r="Z24" s="79"/>
      <c r="AA24" s="80" t="str">
        <f>IF(AI21="","",AI21)</f>
        <v/>
      </c>
      <c r="AB24" s="79" t="str">
        <f>IF(AA24="","","-")</f>
        <v/>
      </c>
      <c r="AC24" s="81" t="str">
        <f>IF(AG21="","",AG21)</f>
        <v/>
      </c>
      <c r="AD24" s="82"/>
      <c r="AE24" s="182"/>
      <c r="AF24" s="183"/>
      <c r="AG24" s="183"/>
      <c r="AH24" s="183"/>
      <c r="AI24" s="183"/>
      <c r="AJ24" s="183"/>
      <c r="AK24" s="186"/>
      <c r="AL24" s="189"/>
      <c r="AM24" s="189"/>
      <c r="AN24" s="189"/>
      <c r="AO24" s="163"/>
      <c r="AP24" s="164"/>
      <c r="AQ24" s="192"/>
      <c r="AR24" s="192"/>
      <c r="AS24" s="163"/>
      <c r="AT24" s="164"/>
      <c r="AU24" s="167"/>
    </row>
    <row r="25" spans="1:47" s="63" customFormat="1">
      <c r="E25" s="15"/>
      <c r="F25" s="15"/>
      <c r="G25" s="15"/>
      <c r="H25" s="15"/>
      <c r="I25" s="15"/>
      <c r="J25" s="15"/>
      <c r="K25" s="15"/>
      <c r="L25" s="15"/>
      <c r="M25" s="15"/>
      <c r="N25" s="15"/>
      <c r="O25" s="83"/>
      <c r="P25" s="84"/>
      <c r="Q25" s="84"/>
      <c r="R25" s="85"/>
      <c r="S25" s="85"/>
      <c r="T25" s="84"/>
      <c r="U25" s="84"/>
      <c r="V25" s="86"/>
      <c r="W25" s="86"/>
      <c r="X25" s="86"/>
      <c r="Y25" s="86"/>
      <c r="Z25" s="83"/>
      <c r="AA25" s="86"/>
      <c r="AB25" s="86"/>
      <c r="AC25" s="86"/>
      <c r="AD25" s="87"/>
      <c r="AE25" s="87"/>
      <c r="AF25" s="16"/>
      <c r="AG25" s="86"/>
      <c r="AH25" s="86"/>
      <c r="AI25" s="86"/>
      <c r="AJ25" s="76"/>
      <c r="AK25" s="76"/>
      <c r="AL25" s="76"/>
      <c r="AM25" s="76"/>
      <c r="AN25" s="76"/>
      <c r="AO25" s="76"/>
      <c r="AP25" s="76"/>
      <c r="AQ25" s="76"/>
      <c r="AR25" s="76"/>
      <c r="AS25" s="46"/>
      <c r="AT25" s="46"/>
      <c r="AU25" s="46"/>
    </row>
    <row r="26" spans="1:47" s="63" customFormat="1">
      <c r="A26" s="76"/>
      <c r="B26" s="76"/>
      <c r="C26" s="174" t="s">
        <v>75</v>
      </c>
      <c r="D26" s="174"/>
      <c r="E26" s="174"/>
      <c r="F26" s="174"/>
      <c r="G26" s="174"/>
      <c r="H26" s="174"/>
      <c r="I26" s="174"/>
      <c r="J26" s="174"/>
      <c r="K26" s="174"/>
      <c r="L26" s="174"/>
      <c r="M26" s="174"/>
      <c r="N26" s="174"/>
      <c r="O26" s="174"/>
      <c r="P26" s="174"/>
      <c r="Q26" s="174"/>
      <c r="R26" s="174" t="s">
        <v>10</v>
      </c>
      <c r="S26" s="174"/>
      <c r="T26" s="174"/>
      <c r="U26" s="174"/>
      <c r="V26" s="174"/>
      <c r="Z26" s="174" t="s">
        <v>141</v>
      </c>
      <c r="AA26" s="174"/>
      <c r="AB26" s="174"/>
      <c r="AC26" s="174"/>
      <c r="AD26" s="174"/>
      <c r="AE26" s="174"/>
      <c r="AF26" s="174"/>
      <c r="AG26" s="174"/>
      <c r="AH26" s="174"/>
      <c r="AI26" s="174"/>
      <c r="AJ26" s="174"/>
      <c r="AK26" s="174"/>
      <c r="AL26" s="174"/>
      <c r="AM26" s="174"/>
      <c r="AN26" s="174"/>
      <c r="AO26" s="174" t="s">
        <v>10</v>
      </c>
      <c r="AP26" s="174"/>
      <c r="AQ26" s="174"/>
      <c r="AR26" s="174"/>
      <c r="AS26" s="174"/>
    </row>
    <row r="27" spans="1:47" s="63" customFormat="1" ht="14.25" customHeight="1">
      <c r="A27" s="76"/>
      <c r="B27" s="76"/>
      <c r="C27" s="85" t="s">
        <v>17</v>
      </c>
      <c r="E27" s="45"/>
      <c r="F27" s="45"/>
      <c r="G27" s="146" t="str">
        <f>A14</f>
        <v>アップルズ</v>
      </c>
      <c r="H27" s="146"/>
      <c r="I27" s="146"/>
      <c r="J27" s="146"/>
      <c r="K27" s="146"/>
      <c r="L27" s="84" t="s">
        <v>11</v>
      </c>
      <c r="M27" s="146" t="str">
        <f>A23</f>
        <v>Ｒｉｎｇ</v>
      </c>
      <c r="N27" s="146"/>
      <c r="O27" s="146"/>
      <c r="P27" s="146"/>
      <c r="Q27" s="146"/>
      <c r="R27" s="146" t="str">
        <f>A11</f>
        <v>Ａｍｂｉｔｉｏｕｓ</v>
      </c>
      <c r="S27" s="146"/>
      <c r="T27" s="146"/>
      <c r="U27" s="146"/>
      <c r="V27" s="146"/>
      <c r="Z27" s="85" t="s">
        <v>17</v>
      </c>
      <c r="AB27" s="45"/>
      <c r="AC27" s="45"/>
      <c r="AD27" s="146" t="str">
        <f>A17</f>
        <v>ＭＧ</v>
      </c>
      <c r="AE27" s="146"/>
      <c r="AF27" s="146"/>
      <c r="AG27" s="146"/>
      <c r="AH27" s="146"/>
      <c r="AI27" s="84" t="s">
        <v>11</v>
      </c>
      <c r="AJ27" s="146" t="str">
        <f>A20</f>
        <v>Ｃｏｌｏｒｓ</v>
      </c>
      <c r="AK27" s="146"/>
      <c r="AL27" s="146"/>
      <c r="AM27" s="146"/>
      <c r="AN27" s="146"/>
      <c r="AO27" s="146" t="s">
        <v>104</v>
      </c>
      <c r="AP27" s="146"/>
      <c r="AQ27" s="146"/>
      <c r="AR27" s="146"/>
      <c r="AS27" s="146"/>
    </row>
    <row r="28" spans="1:47" s="63" customFormat="1" ht="14.25" customHeight="1">
      <c r="A28" s="76"/>
      <c r="B28" s="76"/>
      <c r="C28" s="85" t="s">
        <v>12</v>
      </c>
      <c r="E28" s="45"/>
      <c r="F28" s="45"/>
      <c r="G28" s="146" t="str">
        <f>A11</f>
        <v>Ａｍｂｉｔｉｏｕｓ</v>
      </c>
      <c r="H28" s="146"/>
      <c r="I28" s="146"/>
      <c r="J28" s="146"/>
      <c r="K28" s="146"/>
      <c r="L28" s="84" t="s">
        <v>11</v>
      </c>
      <c r="M28" s="146" t="str">
        <f>A23</f>
        <v>Ｒｉｎｇ</v>
      </c>
      <c r="N28" s="146"/>
      <c r="O28" s="146"/>
      <c r="P28" s="146"/>
      <c r="Q28" s="146"/>
      <c r="R28" s="146" t="str">
        <f>A20</f>
        <v>Ｃｏｌｏｒｓ</v>
      </c>
      <c r="S28" s="146"/>
      <c r="T28" s="146"/>
      <c r="U28" s="146"/>
      <c r="V28" s="146"/>
      <c r="Z28" s="85" t="s">
        <v>12</v>
      </c>
      <c r="AB28" s="45"/>
      <c r="AC28" s="45"/>
      <c r="AD28" s="146" t="str">
        <f>A14</f>
        <v>アップルズ</v>
      </c>
      <c r="AE28" s="146"/>
      <c r="AF28" s="146"/>
      <c r="AG28" s="146"/>
      <c r="AH28" s="146"/>
      <c r="AI28" s="84" t="s">
        <v>11</v>
      </c>
      <c r="AJ28" s="146" t="str">
        <f>A17</f>
        <v>ＭＧ</v>
      </c>
      <c r="AK28" s="146"/>
      <c r="AL28" s="146"/>
      <c r="AM28" s="146"/>
      <c r="AN28" s="146"/>
      <c r="AO28" s="146" t="s">
        <v>102</v>
      </c>
      <c r="AP28" s="146"/>
      <c r="AQ28" s="146"/>
      <c r="AR28" s="146"/>
      <c r="AS28" s="146"/>
    </row>
    <row r="29" spans="1:47" s="63" customFormat="1" ht="14.25" customHeight="1">
      <c r="A29" s="76"/>
      <c r="B29" s="76"/>
      <c r="C29" s="85" t="s">
        <v>13</v>
      </c>
      <c r="E29" s="45"/>
      <c r="F29" s="45"/>
      <c r="G29" s="146" t="str">
        <f>A11</f>
        <v>Ａｍｂｉｔｉｏｕｓ</v>
      </c>
      <c r="H29" s="146"/>
      <c r="I29" s="146"/>
      <c r="J29" s="146"/>
      <c r="K29" s="146"/>
      <c r="L29" s="84" t="s">
        <v>11</v>
      </c>
      <c r="M29" s="146" t="str">
        <f>A20</f>
        <v>Ｃｏｌｏｒｓ</v>
      </c>
      <c r="N29" s="146"/>
      <c r="O29" s="146"/>
      <c r="P29" s="146"/>
      <c r="Q29" s="146"/>
      <c r="R29" s="146" t="s">
        <v>96</v>
      </c>
      <c r="S29" s="146"/>
      <c r="T29" s="146"/>
      <c r="U29" s="146"/>
      <c r="V29" s="146"/>
      <c r="Z29" s="85" t="s">
        <v>13</v>
      </c>
      <c r="AB29" s="45"/>
      <c r="AC29" s="45"/>
      <c r="AD29" s="146" t="str">
        <f>A17</f>
        <v>ＭＧ</v>
      </c>
      <c r="AE29" s="146"/>
      <c r="AF29" s="146"/>
      <c r="AG29" s="146"/>
      <c r="AH29" s="146"/>
      <c r="AI29" s="84" t="s">
        <v>11</v>
      </c>
      <c r="AJ29" s="146" t="str">
        <f>A23</f>
        <v>Ｒｉｎｇ</v>
      </c>
      <c r="AK29" s="146"/>
      <c r="AL29" s="146"/>
      <c r="AM29" s="146"/>
      <c r="AN29" s="146"/>
      <c r="AO29" s="146" t="s">
        <v>95</v>
      </c>
      <c r="AP29" s="146"/>
      <c r="AQ29" s="146"/>
      <c r="AR29" s="146"/>
      <c r="AS29" s="146"/>
    </row>
    <row r="30" spans="1:47" s="63" customFormat="1" ht="14.25" customHeight="1">
      <c r="A30" s="76"/>
      <c r="B30" s="76"/>
      <c r="C30" s="85" t="s">
        <v>14</v>
      </c>
      <c r="E30" s="45"/>
      <c r="F30" s="45"/>
      <c r="G30" s="146" t="str">
        <f>A14</f>
        <v>アップルズ</v>
      </c>
      <c r="H30" s="146"/>
      <c r="I30" s="146"/>
      <c r="J30" s="146"/>
      <c r="K30" s="146"/>
      <c r="L30" s="84" t="s">
        <v>11</v>
      </c>
      <c r="M30" s="146" t="str">
        <f>A20</f>
        <v>Ｃｏｌｏｒｓ</v>
      </c>
      <c r="N30" s="146"/>
      <c r="O30" s="146"/>
      <c r="P30" s="146"/>
      <c r="Q30" s="146"/>
      <c r="R30" s="146" t="str">
        <f>A23</f>
        <v>Ｒｉｎｇ</v>
      </c>
      <c r="S30" s="146"/>
      <c r="T30" s="146"/>
      <c r="U30" s="146"/>
      <c r="V30" s="146"/>
      <c r="Z30" s="85" t="s">
        <v>14</v>
      </c>
      <c r="AB30" s="45"/>
      <c r="AC30" s="45"/>
      <c r="AD30" s="146" t="str">
        <f>A11</f>
        <v>Ａｍｂｉｔｉｏｕｓ</v>
      </c>
      <c r="AE30" s="146"/>
      <c r="AF30" s="146"/>
      <c r="AG30" s="146"/>
      <c r="AH30" s="146"/>
      <c r="AI30" s="84" t="s">
        <v>11</v>
      </c>
      <c r="AJ30" s="146" t="str">
        <f>A17</f>
        <v>ＭＧ</v>
      </c>
      <c r="AK30" s="146"/>
      <c r="AL30" s="146"/>
      <c r="AM30" s="146"/>
      <c r="AN30" s="146"/>
      <c r="AO30" s="146" t="s">
        <v>109</v>
      </c>
      <c r="AP30" s="146"/>
      <c r="AQ30" s="146"/>
      <c r="AR30" s="146"/>
      <c r="AS30" s="146"/>
    </row>
    <row r="31" spans="1:47" s="63" customFormat="1" ht="14.25" customHeight="1">
      <c r="A31" s="88"/>
      <c r="B31" s="89"/>
      <c r="C31" s="85" t="s">
        <v>15</v>
      </c>
      <c r="E31" s="45"/>
      <c r="F31" s="45"/>
      <c r="G31" s="146" t="str">
        <f>A20</f>
        <v>Ｃｏｌｏｒｓ</v>
      </c>
      <c r="H31" s="146"/>
      <c r="I31" s="146"/>
      <c r="J31" s="146"/>
      <c r="K31" s="146"/>
      <c r="L31" s="84" t="s">
        <v>11</v>
      </c>
      <c r="M31" s="146" t="str">
        <f>A23</f>
        <v>Ｒｉｎｇ</v>
      </c>
      <c r="N31" s="146"/>
      <c r="O31" s="146"/>
      <c r="P31" s="146"/>
      <c r="Q31" s="146"/>
      <c r="R31" s="146" t="str">
        <f>A17</f>
        <v>ＭＧ</v>
      </c>
      <c r="S31" s="146"/>
      <c r="T31" s="146"/>
      <c r="U31" s="146"/>
      <c r="V31" s="146"/>
      <c r="Z31" s="85" t="s">
        <v>15</v>
      </c>
      <c r="AB31" s="45"/>
      <c r="AC31" s="45"/>
      <c r="AD31" s="146" t="str">
        <f>A11</f>
        <v>Ａｍｂｉｔｉｏｕｓ</v>
      </c>
      <c r="AE31" s="146"/>
      <c r="AF31" s="146"/>
      <c r="AG31" s="146"/>
      <c r="AH31" s="146"/>
      <c r="AI31" s="84" t="s">
        <v>11</v>
      </c>
      <c r="AJ31" s="146" t="str">
        <f>A14</f>
        <v>アップルズ</v>
      </c>
      <c r="AK31" s="146"/>
      <c r="AL31" s="146"/>
      <c r="AM31" s="146"/>
      <c r="AN31" s="146"/>
      <c r="AO31" s="146" t="s">
        <v>98</v>
      </c>
      <c r="AP31" s="146"/>
      <c r="AQ31" s="146"/>
      <c r="AR31" s="146"/>
      <c r="AS31" s="146"/>
    </row>
    <row r="32" spans="1:47" s="63" customFormat="1" ht="14.25" customHeight="1">
      <c r="A32" s="88"/>
      <c r="B32" s="89"/>
      <c r="C32" s="85"/>
      <c r="E32" s="45"/>
      <c r="F32" s="107" t="s">
        <v>80</v>
      </c>
      <c r="G32" s="109" t="s">
        <v>145</v>
      </c>
      <c r="H32" s="101"/>
      <c r="I32" s="101"/>
      <c r="J32" s="101"/>
      <c r="K32" s="101"/>
      <c r="L32" s="84"/>
      <c r="M32" s="101"/>
      <c r="N32" s="101"/>
      <c r="O32" s="101"/>
      <c r="P32" s="101"/>
      <c r="Q32" s="108"/>
      <c r="R32" s="101"/>
      <c r="S32" s="101"/>
      <c r="T32" s="101"/>
      <c r="U32" s="101"/>
      <c r="V32" s="101"/>
      <c r="Z32" s="85"/>
      <c r="AB32" s="45"/>
      <c r="AC32" s="45"/>
      <c r="AD32" s="101"/>
      <c r="AE32" s="101"/>
      <c r="AF32" s="101"/>
      <c r="AG32" s="101"/>
      <c r="AH32" s="101"/>
      <c r="AI32" s="84"/>
      <c r="AJ32" s="101"/>
      <c r="AK32" s="101"/>
      <c r="AL32" s="101"/>
      <c r="AM32" s="101"/>
      <c r="AN32" s="101"/>
      <c r="AO32" s="101"/>
      <c r="AP32" s="101"/>
      <c r="AQ32" s="101"/>
      <c r="AR32" s="101"/>
      <c r="AS32" s="101"/>
    </row>
    <row r="33" spans="1:47">
      <c r="F33" s="19" t="s">
        <v>80</v>
      </c>
      <c r="G33" s="21" t="s">
        <v>146</v>
      </c>
    </row>
    <row r="34" spans="1:47" s="59" customFormat="1" ht="18.75" customHeight="1" thickBot="1">
      <c r="A34" s="62" t="s">
        <v>142</v>
      </c>
      <c r="B34" s="63"/>
      <c r="C34" s="63"/>
      <c r="D34" s="63"/>
      <c r="E34" s="63"/>
      <c r="F34" s="63"/>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row>
    <row r="35" spans="1:47" s="63" customFormat="1" ht="15" customHeight="1">
      <c r="A35" s="242"/>
      <c r="B35" s="243"/>
      <c r="C35" s="243"/>
      <c r="D35" s="243"/>
      <c r="E35" s="243"/>
      <c r="F35" s="244"/>
      <c r="G35" s="245">
        <f>A38</f>
        <v>1</v>
      </c>
      <c r="H35" s="246"/>
      <c r="I35" s="246"/>
      <c r="J35" s="246"/>
      <c r="K35" s="246"/>
      <c r="L35" s="247"/>
      <c r="M35" s="245">
        <f>A41</f>
        <v>2</v>
      </c>
      <c r="N35" s="246"/>
      <c r="O35" s="246"/>
      <c r="P35" s="246"/>
      <c r="Q35" s="246"/>
      <c r="R35" s="247"/>
      <c r="S35" s="245">
        <f>A44</f>
        <v>3</v>
      </c>
      <c r="T35" s="246"/>
      <c r="U35" s="246"/>
      <c r="V35" s="246"/>
      <c r="W35" s="246"/>
      <c r="X35" s="247"/>
      <c r="Y35" s="245">
        <f>A47</f>
        <v>4</v>
      </c>
      <c r="Z35" s="246"/>
      <c r="AA35" s="246"/>
      <c r="AB35" s="246"/>
      <c r="AC35" s="246"/>
      <c r="AD35" s="247"/>
      <c r="AE35" s="245">
        <f>A50</f>
        <v>5</v>
      </c>
      <c r="AF35" s="246"/>
      <c r="AG35" s="246"/>
      <c r="AH35" s="246"/>
      <c r="AI35" s="246"/>
      <c r="AJ35" s="248"/>
      <c r="AK35" s="249" t="s">
        <v>74</v>
      </c>
      <c r="AL35" s="252" t="s">
        <v>1</v>
      </c>
      <c r="AM35" s="65" t="s">
        <v>2</v>
      </c>
      <c r="AN35" s="65" t="s">
        <v>3</v>
      </c>
      <c r="AO35" s="255" t="s">
        <v>2</v>
      </c>
      <c r="AP35" s="256"/>
      <c r="AQ35" s="207" t="s">
        <v>4</v>
      </c>
      <c r="AR35" s="207" t="s">
        <v>5</v>
      </c>
      <c r="AS35" s="210" t="s">
        <v>6</v>
      </c>
      <c r="AT35" s="211"/>
      <c r="AU35" s="216" t="s">
        <v>7</v>
      </c>
    </row>
    <row r="36" spans="1:47" s="63" customFormat="1" ht="15" customHeight="1">
      <c r="A36" s="218"/>
      <c r="B36" s="219"/>
      <c r="C36" s="219"/>
      <c r="D36" s="219"/>
      <c r="E36" s="219"/>
      <c r="F36" s="220"/>
      <c r="G36" s="221" t="str">
        <f>IF(A39=""," ",A39)</f>
        <v>ＣｅＬＬ</v>
      </c>
      <c r="H36" s="222"/>
      <c r="I36" s="222"/>
      <c r="J36" s="222"/>
      <c r="K36" s="222"/>
      <c r="L36" s="223"/>
      <c r="M36" s="227" t="str">
        <f>IF(A42=""," ",A42)</f>
        <v>ＡＮＧＥ</v>
      </c>
      <c r="N36" s="228"/>
      <c r="O36" s="228"/>
      <c r="P36" s="228"/>
      <c r="Q36" s="228"/>
      <c r="R36" s="229"/>
      <c r="S36" s="221" t="str">
        <f>IF(A45=""," ",A45)</f>
        <v>すいようび</v>
      </c>
      <c r="T36" s="222"/>
      <c r="U36" s="222"/>
      <c r="V36" s="222"/>
      <c r="W36" s="222"/>
      <c r="X36" s="223"/>
      <c r="Y36" s="221" t="str">
        <f>IF(A48=""," ",A48)</f>
        <v>チーム牟礼</v>
      </c>
      <c r="Z36" s="222"/>
      <c r="AA36" s="222"/>
      <c r="AB36" s="222"/>
      <c r="AC36" s="222"/>
      <c r="AD36" s="223"/>
      <c r="AE36" s="221" t="str">
        <f>IF(A51=""," ",A51)</f>
        <v>Ｓｏｕｔｈ</v>
      </c>
      <c r="AF36" s="222"/>
      <c r="AG36" s="222"/>
      <c r="AH36" s="222"/>
      <c r="AI36" s="222"/>
      <c r="AJ36" s="233"/>
      <c r="AK36" s="250"/>
      <c r="AL36" s="253"/>
      <c r="AM36" s="66"/>
      <c r="AN36" s="66"/>
      <c r="AO36" s="235" t="s">
        <v>3</v>
      </c>
      <c r="AP36" s="236"/>
      <c r="AQ36" s="208"/>
      <c r="AR36" s="208"/>
      <c r="AS36" s="212"/>
      <c r="AT36" s="213"/>
      <c r="AU36" s="217"/>
    </row>
    <row r="37" spans="1:47" s="63" customFormat="1" ht="14.25" thickBot="1">
      <c r="A37" s="237"/>
      <c r="B37" s="238"/>
      <c r="C37" s="238"/>
      <c r="D37" s="238"/>
      <c r="E37" s="238"/>
      <c r="F37" s="239"/>
      <c r="G37" s="224"/>
      <c r="H37" s="225"/>
      <c r="I37" s="225"/>
      <c r="J37" s="225"/>
      <c r="K37" s="225"/>
      <c r="L37" s="226"/>
      <c r="M37" s="230"/>
      <c r="N37" s="231"/>
      <c r="O37" s="231"/>
      <c r="P37" s="231"/>
      <c r="Q37" s="231"/>
      <c r="R37" s="232"/>
      <c r="S37" s="224"/>
      <c r="T37" s="225"/>
      <c r="U37" s="225"/>
      <c r="V37" s="225"/>
      <c r="W37" s="225"/>
      <c r="X37" s="226"/>
      <c r="Y37" s="224"/>
      <c r="Z37" s="225"/>
      <c r="AA37" s="225"/>
      <c r="AB37" s="225"/>
      <c r="AC37" s="225"/>
      <c r="AD37" s="226"/>
      <c r="AE37" s="224"/>
      <c r="AF37" s="225"/>
      <c r="AG37" s="225"/>
      <c r="AH37" s="225"/>
      <c r="AI37" s="225"/>
      <c r="AJ37" s="234"/>
      <c r="AK37" s="251"/>
      <c r="AL37" s="254"/>
      <c r="AM37" s="67" t="s">
        <v>8</v>
      </c>
      <c r="AN37" s="67" t="s">
        <v>8</v>
      </c>
      <c r="AO37" s="240" t="s">
        <v>9</v>
      </c>
      <c r="AP37" s="241"/>
      <c r="AQ37" s="209"/>
      <c r="AR37" s="209"/>
      <c r="AS37" s="214"/>
      <c r="AT37" s="215"/>
      <c r="AU37" s="217"/>
    </row>
    <row r="38" spans="1:47" s="63" customFormat="1" ht="15" customHeight="1">
      <c r="A38" s="175">
        <v>1</v>
      </c>
      <c r="B38" s="176"/>
      <c r="C38" s="176"/>
      <c r="D38" s="176"/>
      <c r="E38" s="176"/>
      <c r="F38" s="177"/>
      <c r="G38" s="204"/>
      <c r="H38" s="179"/>
      <c r="I38" s="179"/>
      <c r="J38" s="179"/>
      <c r="K38" s="179"/>
      <c r="L38" s="196"/>
      <c r="M38" s="68"/>
      <c r="N38" s="69"/>
      <c r="O38" s="70">
        <v>15</v>
      </c>
      <c r="P38" s="69" t="s">
        <v>196</v>
      </c>
      <c r="Q38" s="71">
        <v>12</v>
      </c>
      <c r="R38" s="72"/>
      <c r="S38" s="68"/>
      <c r="T38" s="69"/>
      <c r="U38" s="70">
        <v>14</v>
      </c>
      <c r="V38" s="69" t="s">
        <v>196</v>
      </c>
      <c r="W38" s="71">
        <v>15</v>
      </c>
      <c r="X38" s="72"/>
      <c r="Y38" s="68"/>
      <c r="Z38" s="69"/>
      <c r="AA38" s="70">
        <v>15</v>
      </c>
      <c r="AB38" s="69" t="s">
        <v>196</v>
      </c>
      <c r="AC38" s="71">
        <v>14</v>
      </c>
      <c r="AD38" s="72"/>
      <c r="AE38" s="68"/>
      <c r="AF38" s="69"/>
      <c r="AG38" s="70">
        <v>15</v>
      </c>
      <c r="AH38" s="69" t="s">
        <v>196</v>
      </c>
      <c r="AI38" s="71">
        <v>7</v>
      </c>
      <c r="AJ38" s="69"/>
      <c r="AK38" s="184">
        <f>COUNTIF(G38:AJ40,"○")</f>
        <v>3</v>
      </c>
      <c r="AL38" s="187">
        <f>COUNTIF(G38:AJ40,"●")</f>
        <v>0</v>
      </c>
      <c r="AM38" s="187">
        <f>N39+T39+Z39+AF39</f>
        <v>7</v>
      </c>
      <c r="AN38" s="187">
        <f>R39+X39+AD39+AJ39</f>
        <v>1</v>
      </c>
      <c r="AO38" s="159">
        <f>IF(AN38=0,"----",AM38/AN38)</f>
        <v>7</v>
      </c>
      <c r="AP38" s="160"/>
      <c r="AQ38" s="190">
        <f>SUM(O38:O40,U38:U40,AA38:AA40,AG38:AG40)</f>
        <v>119</v>
      </c>
      <c r="AR38" s="190">
        <f>SUM(Q38:Q40,W38:W40,AC38:AC40,AI38:AI40)</f>
        <v>85</v>
      </c>
      <c r="AS38" s="159">
        <f>AQ38/AR38</f>
        <v>1.4</v>
      </c>
      <c r="AT38" s="160"/>
      <c r="AU38" s="165">
        <v>1</v>
      </c>
    </row>
    <row r="39" spans="1:47" s="63" customFormat="1" ht="15" customHeight="1">
      <c r="A39" s="168" t="s">
        <v>43</v>
      </c>
      <c r="B39" s="169"/>
      <c r="C39" s="169"/>
      <c r="D39" s="169"/>
      <c r="E39" s="169"/>
      <c r="F39" s="170"/>
      <c r="G39" s="205"/>
      <c r="H39" s="181"/>
      <c r="I39" s="181"/>
      <c r="J39" s="181"/>
      <c r="K39" s="181"/>
      <c r="L39" s="197"/>
      <c r="M39" s="73" t="str">
        <f>IF(N39&gt;R39,"○",IF(N39=R39,"△",IF(N39&lt;R39,"●")))</f>
        <v>○</v>
      </c>
      <c r="N39" s="74">
        <v>2</v>
      </c>
      <c r="O39" s="75">
        <v>15</v>
      </c>
      <c r="P39" s="76" t="str">
        <f>IF(O39="","","-")</f>
        <v>-</v>
      </c>
      <c r="Q39" s="77">
        <v>9</v>
      </c>
      <c r="R39" s="77">
        <v>0</v>
      </c>
      <c r="S39" s="73" t="str">
        <f>IF(T39&gt;X39,"○",IF(T39=X39,"△",IF(T39&lt;X39,"●")))</f>
        <v>△</v>
      </c>
      <c r="T39" s="74">
        <v>1</v>
      </c>
      <c r="U39" s="75">
        <v>15</v>
      </c>
      <c r="V39" s="76" t="str">
        <f>IF(U39="","","-")</f>
        <v>-</v>
      </c>
      <c r="W39" s="77">
        <v>9</v>
      </c>
      <c r="X39" s="77">
        <v>1</v>
      </c>
      <c r="Y39" s="73" t="str">
        <f>IF(Z39&gt;AD39,"○",IF(Z39=AD39,"△",IF(Z39&lt;AD39,"●")))</f>
        <v>○</v>
      </c>
      <c r="Z39" s="74">
        <v>2</v>
      </c>
      <c r="AA39" s="75">
        <v>15</v>
      </c>
      <c r="AB39" s="76" t="str">
        <f>IF(AA39="","","-")</f>
        <v>-</v>
      </c>
      <c r="AC39" s="77">
        <v>7</v>
      </c>
      <c r="AD39" s="77">
        <v>0</v>
      </c>
      <c r="AE39" s="73" t="str">
        <f>IF(AF39&gt;AJ39,"○",IF(AF39=AJ39,"△",IF(AF39&lt;AJ39,"●")))</f>
        <v>○</v>
      </c>
      <c r="AF39" s="74">
        <v>2</v>
      </c>
      <c r="AG39" s="75">
        <v>15</v>
      </c>
      <c r="AH39" s="76" t="str">
        <f>IF(AG39="","","-")</f>
        <v>-</v>
      </c>
      <c r="AI39" s="77">
        <v>12</v>
      </c>
      <c r="AJ39" s="74">
        <v>0</v>
      </c>
      <c r="AK39" s="185"/>
      <c r="AL39" s="188"/>
      <c r="AM39" s="188"/>
      <c r="AN39" s="188"/>
      <c r="AO39" s="161"/>
      <c r="AP39" s="162"/>
      <c r="AQ39" s="191"/>
      <c r="AR39" s="191"/>
      <c r="AS39" s="161"/>
      <c r="AT39" s="162"/>
      <c r="AU39" s="166"/>
    </row>
    <row r="40" spans="1:47" s="63" customFormat="1" ht="14.25" thickBot="1">
      <c r="A40" s="193"/>
      <c r="B40" s="194"/>
      <c r="C40" s="194"/>
      <c r="D40" s="194"/>
      <c r="E40" s="194"/>
      <c r="F40" s="195"/>
      <c r="G40" s="206"/>
      <c r="H40" s="183"/>
      <c r="I40" s="183"/>
      <c r="J40" s="183"/>
      <c r="K40" s="183"/>
      <c r="L40" s="198"/>
      <c r="M40" s="78"/>
      <c r="N40" s="79"/>
      <c r="O40" s="80"/>
      <c r="P40" s="79" t="str">
        <f>IF(O40="","","-")</f>
        <v/>
      </c>
      <c r="Q40" s="81"/>
      <c r="R40" s="82"/>
      <c r="S40" s="78"/>
      <c r="T40" s="79"/>
      <c r="U40" s="80"/>
      <c r="V40" s="79" t="str">
        <f>IF(U40="","","-")</f>
        <v/>
      </c>
      <c r="W40" s="81"/>
      <c r="X40" s="82"/>
      <c r="Y40" s="78"/>
      <c r="Z40" s="79"/>
      <c r="AA40" s="80"/>
      <c r="AB40" s="79" t="str">
        <f>IF(AA40="","","-")</f>
        <v/>
      </c>
      <c r="AC40" s="81"/>
      <c r="AD40" s="82"/>
      <c r="AE40" s="78"/>
      <c r="AF40" s="79"/>
      <c r="AG40" s="80"/>
      <c r="AH40" s="79" t="str">
        <f>IF(AG40="","","-")</f>
        <v/>
      </c>
      <c r="AI40" s="81"/>
      <c r="AJ40" s="79"/>
      <c r="AK40" s="186"/>
      <c r="AL40" s="189"/>
      <c r="AM40" s="189"/>
      <c r="AN40" s="189"/>
      <c r="AO40" s="163"/>
      <c r="AP40" s="164"/>
      <c r="AQ40" s="192"/>
      <c r="AR40" s="192"/>
      <c r="AS40" s="163"/>
      <c r="AT40" s="164"/>
      <c r="AU40" s="167"/>
    </row>
    <row r="41" spans="1:47" s="63" customFormat="1" ht="15" customHeight="1">
      <c r="A41" s="175">
        <v>2</v>
      </c>
      <c r="B41" s="176"/>
      <c r="C41" s="176"/>
      <c r="D41" s="176"/>
      <c r="E41" s="176"/>
      <c r="F41" s="177"/>
      <c r="G41" s="68"/>
      <c r="H41" s="69"/>
      <c r="I41" s="70">
        <f>Q38</f>
        <v>12</v>
      </c>
      <c r="J41" s="69" t="s">
        <v>196</v>
      </c>
      <c r="K41" s="71">
        <f>O38</f>
        <v>15</v>
      </c>
      <c r="L41" s="72"/>
      <c r="M41" s="180"/>
      <c r="N41" s="181"/>
      <c r="O41" s="181"/>
      <c r="P41" s="181"/>
      <c r="Q41" s="181"/>
      <c r="R41" s="197"/>
      <c r="S41" s="68"/>
      <c r="T41" s="69"/>
      <c r="U41" s="70">
        <v>15</v>
      </c>
      <c r="V41" s="69" t="s">
        <v>196</v>
      </c>
      <c r="W41" s="71">
        <v>5</v>
      </c>
      <c r="X41" s="72"/>
      <c r="Y41" s="68"/>
      <c r="Z41" s="69"/>
      <c r="AA41" s="70">
        <v>15</v>
      </c>
      <c r="AB41" s="69" t="s">
        <v>196</v>
      </c>
      <c r="AC41" s="71">
        <v>3</v>
      </c>
      <c r="AD41" s="72"/>
      <c r="AE41" s="68"/>
      <c r="AF41" s="69"/>
      <c r="AG41" s="70">
        <v>15</v>
      </c>
      <c r="AH41" s="69" t="s">
        <v>196</v>
      </c>
      <c r="AI41" s="71">
        <v>5</v>
      </c>
      <c r="AJ41" s="69"/>
      <c r="AK41" s="184">
        <f>COUNTIF(G41:AJ43,"○")</f>
        <v>3</v>
      </c>
      <c r="AL41" s="187">
        <f>COUNTIF(G41:AJ43,"●")</f>
        <v>1</v>
      </c>
      <c r="AM41" s="187">
        <f>H42+T42+Z42+AF42</f>
        <v>6</v>
      </c>
      <c r="AN41" s="187">
        <f>L42+X42+AD42+AJ42</f>
        <v>2</v>
      </c>
      <c r="AO41" s="159">
        <f>IF(AN41=0,"----",AM41/AN41)</f>
        <v>3</v>
      </c>
      <c r="AP41" s="160"/>
      <c r="AQ41" s="190">
        <f>SUM(I41:I43,U41:U43,AA41:AA43,AG41:AG43)</f>
        <v>111</v>
      </c>
      <c r="AR41" s="190">
        <f>SUM(K41:K43,W41:W43,AC41:AC43,AI41:AI43)</f>
        <v>67</v>
      </c>
      <c r="AS41" s="159">
        <f>AQ41/AR41</f>
        <v>1.6567164179104477</v>
      </c>
      <c r="AT41" s="160"/>
      <c r="AU41" s="202">
        <v>2</v>
      </c>
    </row>
    <row r="42" spans="1:47" s="63" customFormat="1" ht="15" customHeight="1">
      <c r="A42" s="168" t="s">
        <v>101</v>
      </c>
      <c r="B42" s="169"/>
      <c r="C42" s="169"/>
      <c r="D42" s="169"/>
      <c r="E42" s="169"/>
      <c r="F42" s="170"/>
      <c r="G42" s="73" t="str">
        <f>IF(M39="○","●",IF(M39="△","△",IF(M39="●","○",IF(M39="",""))))</f>
        <v>●</v>
      </c>
      <c r="H42" s="74">
        <f>IF(R39="","",R39)</f>
        <v>0</v>
      </c>
      <c r="I42" s="75">
        <f>IF(Q39="","",Q39)</f>
        <v>9</v>
      </c>
      <c r="J42" s="76" t="str">
        <f>IF(I42="","","-")</f>
        <v>-</v>
      </c>
      <c r="K42" s="77">
        <f>IF(O39="","",O39)</f>
        <v>15</v>
      </c>
      <c r="L42" s="77">
        <f>IF(N39="","",N39)</f>
        <v>2</v>
      </c>
      <c r="M42" s="180"/>
      <c r="N42" s="181"/>
      <c r="O42" s="181"/>
      <c r="P42" s="181"/>
      <c r="Q42" s="181"/>
      <c r="R42" s="197"/>
      <c r="S42" s="73" t="str">
        <f>IF(T42&gt;X42,"○",IF(T42=X42,"△",IF(T42&lt;X42,"●")))</f>
        <v>○</v>
      </c>
      <c r="T42" s="74">
        <v>2</v>
      </c>
      <c r="U42" s="75">
        <v>15</v>
      </c>
      <c r="V42" s="76" t="str">
        <f>IF(U42="","","-")</f>
        <v>-</v>
      </c>
      <c r="W42" s="77">
        <v>14</v>
      </c>
      <c r="X42" s="77">
        <v>0</v>
      </c>
      <c r="Y42" s="73" t="str">
        <f>IF(Z42&gt;AD42,"○",IF(Z42=AD42,"△",IF(Z42&lt;AD42,"●")))</f>
        <v>○</v>
      </c>
      <c r="Z42" s="74">
        <v>2</v>
      </c>
      <c r="AA42" s="75">
        <v>15</v>
      </c>
      <c r="AB42" s="76" t="str">
        <f>IF(AA42="","","-")</f>
        <v>-</v>
      </c>
      <c r="AC42" s="77">
        <v>6</v>
      </c>
      <c r="AD42" s="77">
        <v>0</v>
      </c>
      <c r="AE42" s="73" t="str">
        <f>IF(AF42&gt;AJ42,"○",IF(AF42=AJ42,"△",IF(AF42&lt;AJ42,"●")))</f>
        <v>○</v>
      </c>
      <c r="AF42" s="74">
        <v>2</v>
      </c>
      <c r="AG42" s="75">
        <v>15</v>
      </c>
      <c r="AH42" s="76" t="str">
        <f>IF(AG42="","","-")</f>
        <v>-</v>
      </c>
      <c r="AI42" s="77">
        <v>4</v>
      </c>
      <c r="AJ42" s="74">
        <v>0</v>
      </c>
      <c r="AK42" s="185"/>
      <c r="AL42" s="188"/>
      <c r="AM42" s="188"/>
      <c r="AN42" s="188"/>
      <c r="AO42" s="161"/>
      <c r="AP42" s="162"/>
      <c r="AQ42" s="191"/>
      <c r="AR42" s="191"/>
      <c r="AS42" s="161"/>
      <c r="AT42" s="162"/>
      <c r="AU42" s="166"/>
    </row>
    <row r="43" spans="1:47" s="63" customFormat="1" ht="14.25" thickBot="1">
      <c r="A43" s="171"/>
      <c r="B43" s="172"/>
      <c r="C43" s="172"/>
      <c r="D43" s="172"/>
      <c r="E43" s="172"/>
      <c r="F43" s="173"/>
      <c r="G43" s="78"/>
      <c r="H43" s="79"/>
      <c r="I43" s="80" t="str">
        <f>IF(Q40="","",Q40)</f>
        <v/>
      </c>
      <c r="J43" s="79" t="str">
        <f>IF(I43="","","-")</f>
        <v/>
      </c>
      <c r="K43" s="81" t="str">
        <f>IF(O40="","",O40)</f>
        <v/>
      </c>
      <c r="L43" s="82"/>
      <c r="M43" s="180"/>
      <c r="N43" s="181"/>
      <c r="O43" s="181"/>
      <c r="P43" s="181"/>
      <c r="Q43" s="181"/>
      <c r="R43" s="197"/>
      <c r="S43" s="78"/>
      <c r="T43" s="79"/>
      <c r="U43" s="80"/>
      <c r="V43" s="79" t="str">
        <f>IF(U43="","","-")</f>
        <v/>
      </c>
      <c r="W43" s="81"/>
      <c r="X43" s="82"/>
      <c r="Y43" s="78"/>
      <c r="Z43" s="79"/>
      <c r="AA43" s="80"/>
      <c r="AB43" s="79" t="str">
        <f>IF(AA43="","","-")</f>
        <v/>
      </c>
      <c r="AC43" s="81"/>
      <c r="AD43" s="82"/>
      <c r="AE43" s="78"/>
      <c r="AF43" s="79"/>
      <c r="AG43" s="80"/>
      <c r="AH43" s="79" t="str">
        <f>IF(AG43="","","-")</f>
        <v/>
      </c>
      <c r="AI43" s="81"/>
      <c r="AJ43" s="79"/>
      <c r="AK43" s="186"/>
      <c r="AL43" s="189"/>
      <c r="AM43" s="189"/>
      <c r="AN43" s="189"/>
      <c r="AO43" s="163"/>
      <c r="AP43" s="164"/>
      <c r="AQ43" s="192"/>
      <c r="AR43" s="192"/>
      <c r="AS43" s="163"/>
      <c r="AT43" s="164"/>
      <c r="AU43" s="203"/>
    </row>
    <row r="44" spans="1:47" s="63" customFormat="1" ht="15" customHeight="1">
      <c r="A44" s="199">
        <v>3</v>
      </c>
      <c r="B44" s="200"/>
      <c r="C44" s="200"/>
      <c r="D44" s="200"/>
      <c r="E44" s="200"/>
      <c r="F44" s="201"/>
      <c r="G44" s="68"/>
      <c r="H44" s="69"/>
      <c r="I44" s="70">
        <f>W38</f>
        <v>15</v>
      </c>
      <c r="J44" s="69" t="s">
        <v>196</v>
      </c>
      <c r="K44" s="71">
        <f>U38</f>
        <v>14</v>
      </c>
      <c r="L44" s="72"/>
      <c r="M44" s="68"/>
      <c r="N44" s="69"/>
      <c r="O44" s="70">
        <f>W41</f>
        <v>5</v>
      </c>
      <c r="P44" s="69" t="s">
        <v>196</v>
      </c>
      <c r="Q44" s="71">
        <f>U41</f>
        <v>15</v>
      </c>
      <c r="R44" s="72"/>
      <c r="S44" s="178"/>
      <c r="T44" s="179"/>
      <c r="U44" s="179"/>
      <c r="V44" s="179"/>
      <c r="W44" s="179"/>
      <c r="X44" s="196"/>
      <c r="Y44" s="68"/>
      <c r="Z44" s="69"/>
      <c r="AA44" s="70">
        <v>12</v>
      </c>
      <c r="AB44" s="69" t="s">
        <v>196</v>
      </c>
      <c r="AC44" s="71">
        <v>15</v>
      </c>
      <c r="AD44" s="72"/>
      <c r="AE44" s="68"/>
      <c r="AF44" s="69"/>
      <c r="AG44" s="70">
        <v>15</v>
      </c>
      <c r="AH44" s="69" t="s">
        <v>196</v>
      </c>
      <c r="AI44" s="71">
        <v>11</v>
      </c>
      <c r="AJ44" s="69"/>
      <c r="AK44" s="184">
        <f>COUNTIF(G44:AJ46,"○")</f>
        <v>1</v>
      </c>
      <c r="AL44" s="187">
        <f>COUNTIF(G44:AJ46,"●")</f>
        <v>1</v>
      </c>
      <c r="AM44" s="187">
        <f>H45+N45+Z45+AF45</f>
        <v>4</v>
      </c>
      <c r="AN44" s="187">
        <f>L45+R45+AD45+AJ45</f>
        <v>4</v>
      </c>
      <c r="AO44" s="159">
        <f>IF(AN44=0,"----",AM44/AN44)</f>
        <v>1</v>
      </c>
      <c r="AP44" s="160"/>
      <c r="AQ44" s="190">
        <f>SUM(I44:I46,O44:O46,AA44:AA46,AG44:AG46)</f>
        <v>100</v>
      </c>
      <c r="AR44" s="190">
        <f>SUM(K44:K46,Q44:Q46,AC44:AC46,AI44:AI46)</f>
        <v>97</v>
      </c>
      <c r="AS44" s="159">
        <f>AQ44/AR44</f>
        <v>1.0309278350515463</v>
      </c>
      <c r="AT44" s="160"/>
      <c r="AU44" s="165">
        <v>3</v>
      </c>
    </row>
    <row r="45" spans="1:47" s="63" customFormat="1" ht="15" customHeight="1">
      <c r="A45" s="168" t="s">
        <v>107</v>
      </c>
      <c r="B45" s="169"/>
      <c r="C45" s="169"/>
      <c r="D45" s="169"/>
      <c r="E45" s="169"/>
      <c r="F45" s="170"/>
      <c r="G45" s="73" t="str">
        <f>IF(S39="○","●",IF(S39="△","△",IF(S39="●","○",IF(S39="",""))))</f>
        <v>△</v>
      </c>
      <c r="H45" s="74">
        <f>IF(X39="","",X39)</f>
        <v>1</v>
      </c>
      <c r="I45" s="75">
        <f>IF(W39="","",W39)</f>
        <v>9</v>
      </c>
      <c r="J45" s="76" t="str">
        <f>IF(I45="","","-")</f>
        <v>-</v>
      </c>
      <c r="K45" s="77">
        <f>IF(U39="","",U39)</f>
        <v>15</v>
      </c>
      <c r="L45" s="77">
        <f>IF(T39="","",T39)</f>
        <v>1</v>
      </c>
      <c r="M45" s="73" t="str">
        <f>IF(S42="○","●",IF(S42="△","△",IF(S42="●","○",IF(S42="",""))))</f>
        <v>●</v>
      </c>
      <c r="N45" s="74">
        <f>IF(X42="","",X42)</f>
        <v>0</v>
      </c>
      <c r="O45" s="75">
        <f>IF(W42="","",W42)</f>
        <v>14</v>
      </c>
      <c r="P45" s="76" t="str">
        <f>IF(O45="","","-")</f>
        <v>-</v>
      </c>
      <c r="Q45" s="77">
        <f>IF(U42="","",U42)</f>
        <v>15</v>
      </c>
      <c r="R45" s="77">
        <f>IF(T42="","",T42)</f>
        <v>2</v>
      </c>
      <c r="S45" s="180"/>
      <c r="T45" s="181"/>
      <c r="U45" s="181"/>
      <c r="V45" s="181"/>
      <c r="W45" s="181"/>
      <c r="X45" s="197"/>
      <c r="Y45" s="73" t="str">
        <f>IF(Z45&gt;AD45,"○",IF(Z45=AD45,"△",IF(Z45&lt;AD45,"●")))</f>
        <v>△</v>
      </c>
      <c r="Z45" s="74">
        <v>1</v>
      </c>
      <c r="AA45" s="75">
        <v>15</v>
      </c>
      <c r="AB45" s="76" t="str">
        <f>IF(AA45="","","-")</f>
        <v>-</v>
      </c>
      <c r="AC45" s="77">
        <v>9</v>
      </c>
      <c r="AD45" s="77">
        <v>1</v>
      </c>
      <c r="AE45" s="73" t="str">
        <f>IF(AF45&gt;AJ45,"○",IF(AF45=AJ45,"△",IF(AF45&lt;AJ45,"●")))</f>
        <v>○</v>
      </c>
      <c r="AF45" s="74">
        <v>2</v>
      </c>
      <c r="AG45" s="75">
        <v>15</v>
      </c>
      <c r="AH45" s="76" t="str">
        <f>IF(AG45="","","-")</f>
        <v>-</v>
      </c>
      <c r="AI45" s="77">
        <v>3</v>
      </c>
      <c r="AJ45" s="74">
        <v>0</v>
      </c>
      <c r="AK45" s="185"/>
      <c r="AL45" s="188"/>
      <c r="AM45" s="188"/>
      <c r="AN45" s="188"/>
      <c r="AO45" s="161"/>
      <c r="AP45" s="162"/>
      <c r="AQ45" s="191"/>
      <c r="AR45" s="191"/>
      <c r="AS45" s="161"/>
      <c r="AT45" s="162"/>
      <c r="AU45" s="166"/>
    </row>
    <row r="46" spans="1:47" s="63" customFormat="1" ht="14.25" thickBot="1">
      <c r="A46" s="193"/>
      <c r="B46" s="194"/>
      <c r="C46" s="194"/>
      <c r="D46" s="194"/>
      <c r="E46" s="194"/>
      <c r="F46" s="195"/>
      <c r="G46" s="78"/>
      <c r="H46" s="79"/>
      <c r="I46" s="80" t="str">
        <f>IF(W40="","",W40)</f>
        <v/>
      </c>
      <c r="J46" s="79" t="str">
        <f>IF(I46="","","-")</f>
        <v/>
      </c>
      <c r="K46" s="81" t="str">
        <f>IF(U40="","",U40)</f>
        <v/>
      </c>
      <c r="L46" s="82"/>
      <c r="M46" s="78"/>
      <c r="N46" s="79"/>
      <c r="O46" s="80" t="str">
        <f>IF(W43="","",W43)</f>
        <v/>
      </c>
      <c r="P46" s="79" t="str">
        <f>IF(O46="","","-")</f>
        <v/>
      </c>
      <c r="Q46" s="81" t="str">
        <f>IF(U43="","",U43)</f>
        <v/>
      </c>
      <c r="R46" s="82"/>
      <c r="S46" s="182"/>
      <c r="T46" s="183"/>
      <c r="U46" s="183"/>
      <c r="V46" s="183"/>
      <c r="W46" s="183"/>
      <c r="X46" s="198"/>
      <c r="Y46" s="78"/>
      <c r="Z46" s="79"/>
      <c r="AA46" s="80"/>
      <c r="AB46" s="79" t="str">
        <f>IF(AA46="","","-")</f>
        <v/>
      </c>
      <c r="AC46" s="81"/>
      <c r="AD46" s="82"/>
      <c r="AE46" s="78"/>
      <c r="AF46" s="79"/>
      <c r="AG46" s="80"/>
      <c r="AH46" s="79" t="str">
        <f>IF(AG46="","","-")</f>
        <v/>
      </c>
      <c r="AI46" s="81"/>
      <c r="AJ46" s="79"/>
      <c r="AK46" s="186"/>
      <c r="AL46" s="189"/>
      <c r="AM46" s="189"/>
      <c r="AN46" s="189"/>
      <c r="AO46" s="163"/>
      <c r="AP46" s="164"/>
      <c r="AQ46" s="192"/>
      <c r="AR46" s="192"/>
      <c r="AS46" s="163"/>
      <c r="AT46" s="164"/>
      <c r="AU46" s="167"/>
    </row>
    <row r="47" spans="1:47" s="63" customFormat="1" ht="15" customHeight="1">
      <c r="A47" s="175">
        <v>4</v>
      </c>
      <c r="B47" s="176"/>
      <c r="C47" s="176"/>
      <c r="D47" s="176"/>
      <c r="E47" s="176"/>
      <c r="F47" s="177"/>
      <c r="G47" s="68"/>
      <c r="H47" s="69"/>
      <c r="I47" s="70">
        <f>AC38</f>
        <v>14</v>
      </c>
      <c r="J47" s="69" t="s">
        <v>196</v>
      </c>
      <c r="K47" s="71">
        <f>AA38</f>
        <v>15</v>
      </c>
      <c r="L47" s="72"/>
      <c r="M47" s="68"/>
      <c r="N47" s="69"/>
      <c r="O47" s="70">
        <f>AC41</f>
        <v>3</v>
      </c>
      <c r="P47" s="69" t="s">
        <v>196</v>
      </c>
      <c r="Q47" s="71">
        <f>AA41</f>
        <v>15</v>
      </c>
      <c r="R47" s="72"/>
      <c r="S47" s="68"/>
      <c r="T47" s="69"/>
      <c r="U47" s="70">
        <f>AC44</f>
        <v>15</v>
      </c>
      <c r="V47" s="69" t="s">
        <v>196</v>
      </c>
      <c r="W47" s="71">
        <f>AA44</f>
        <v>12</v>
      </c>
      <c r="X47" s="72"/>
      <c r="Y47" s="178"/>
      <c r="Z47" s="179"/>
      <c r="AA47" s="179"/>
      <c r="AB47" s="179"/>
      <c r="AC47" s="179"/>
      <c r="AD47" s="196"/>
      <c r="AE47" s="68"/>
      <c r="AF47" s="69"/>
      <c r="AG47" s="70">
        <v>15</v>
      </c>
      <c r="AH47" s="69" t="s">
        <v>196</v>
      </c>
      <c r="AI47" s="71">
        <v>7</v>
      </c>
      <c r="AJ47" s="69"/>
      <c r="AK47" s="184">
        <f>COUNTIF(G47:AJ49,"○")</f>
        <v>1</v>
      </c>
      <c r="AL47" s="187">
        <f>COUNTIF(G47:AJ49,"●")</f>
        <v>2</v>
      </c>
      <c r="AM47" s="187">
        <f>H48+N48+T48+AF48</f>
        <v>3</v>
      </c>
      <c r="AN47" s="187">
        <f>L48+R48+X48+AJ48</f>
        <v>5</v>
      </c>
      <c r="AO47" s="159">
        <f>IF(AN47=0,"----",AM47/AN47)</f>
        <v>0.6</v>
      </c>
      <c r="AP47" s="160"/>
      <c r="AQ47" s="190">
        <f>SUM(I47:I49,O47:O49,U47:U49,AG47:AG49)</f>
        <v>84</v>
      </c>
      <c r="AR47" s="190">
        <f>SUM(K47:K49,Q47:Q49,W47:W49,AI47:AI49)</f>
        <v>98</v>
      </c>
      <c r="AS47" s="159">
        <f>AQ47/AR47</f>
        <v>0.8571428571428571</v>
      </c>
      <c r="AT47" s="160"/>
      <c r="AU47" s="165">
        <v>4</v>
      </c>
    </row>
    <row r="48" spans="1:47" s="63" customFormat="1" ht="15" customHeight="1">
      <c r="A48" s="168" t="s">
        <v>42</v>
      </c>
      <c r="B48" s="169"/>
      <c r="C48" s="169"/>
      <c r="D48" s="169"/>
      <c r="E48" s="169"/>
      <c r="F48" s="170"/>
      <c r="G48" s="73" t="str">
        <f>IF(Y39="○","●",IF(Y39="△","△",IF(Y39="●","○",IF(Y39="",""))))</f>
        <v>●</v>
      </c>
      <c r="H48" s="74">
        <f>IF(AD39="","",AD39)</f>
        <v>0</v>
      </c>
      <c r="I48" s="75">
        <f>IF(AC39="","",AC39)</f>
        <v>7</v>
      </c>
      <c r="J48" s="76" t="str">
        <f>IF(I48="","","-")</f>
        <v>-</v>
      </c>
      <c r="K48" s="77">
        <f>IF(AA39="","",AA39)</f>
        <v>15</v>
      </c>
      <c r="L48" s="77">
        <f>IF(Z39="","",Z39)</f>
        <v>2</v>
      </c>
      <c r="M48" s="73" t="str">
        <f>IF(Y42="○","●",IF(Y42="△","△",IF(Y42="●","○",IF(Y42="",""))))</f>
        <v>●</v>
      </c>
      <c r="N48" s="74">
        <f>IF(AD42="","",AD42)</f>
        <v>0</v>
      </c>
      <c r="O48" s="75">
        <f>IF(AC42="","",AC42)</f>
        <v>6</v>
      </c>
      <c r="P48" s="76" t="str">
        <f>IF(O48="","","-")</f>
        <v>-</v>
      </c>
      <c r="Q48" s="77">
        <f>IF(AA42="","",AA42)</f>
        <v>15</v>
      </c>
      <c r="R48" s="77">
        <f>IF(Z42="","",Z42)</f>
        <v>2</v>
      </c>
      <c r="S48" s="73" t="str">
        <f>IF(Y45="○","●",IF(Y45="△","△",IF(Y45="●","○",IF(Y45="",""))))</f>
        <v>△</v>
      </c>
      <c r="T48" s="74">
        <f>IF(AD45="","",AD45)</f>
        <v>1</v>
      </c>
      <c r="U48" s="75">
        <f>IF(AC45="","",AC45)</f>
        <v>9</v>
      </c>
      <c r="V48" s="76" t="str">
        <f>IF(U48="","","-")</f>
        <v>-</v>
      </c>
      <c r="W48" s="77">
        <f>IF(AA45="","",AA45)</f>
        <v>15</v>
      </c>
      <c r="X48" s="77">
        <f>IF(Z45="","",Z45)</f>
        <v>1</v>
      </c>
      <c r="Y48" s="180"/>
      <c r="Z48" s="181"/>
      <c r="AA48" s="181"/>
      <c r="AB48" s="181"/>
      <c r="AC48" s="181"/>
      <c r="AD48" s="197"/>
      <c r="AE48" s="73" t="str">
        <f>IF(AF48&gt;AJ48,"○",IF(AF48=AJ48,"△",IF(AF48&lt;AJ48,"●")))</f>
        <v>○</v>
      </c>
      <c r="AF48" s="74">
        <v>2</v>
      </c>
      <c r="AG48" s="75">
        <v>15</v>
      </c>
      <c r="AH48" s="76" t="str">
        <f>IF(AG48="","","-")</f>
        <v>-</v>
      </c>
      <c r="AI48" s="77">
        <v>4</v>
      </c>
      <c r="AJ48" s="74">
        <v>0</v>
      </c>
      <c r="AK48" s="185"/>
      <c r="AL48" s="188"/>
      <c r="AM48" s="188"/>
      <c r="AN48" s="188"/>
      <c r="AO48" s="161"/>
      <c r="AP48" s="162"/>
      <c r="AQ48" s="191"/>
      <c r="AR48" s="191"/>
      <c r="AS48" s="161"/>
      <c r="AT48" s="162"/>
      <c r="AU48" s="166"/>
    </row>
    <row r="49" spans="1:48" s="63" customFormat="1" ht="14.25" thickBot="1">
      <c r="A49" s="171"/>
      <c r="B49" s="172"/>
      <c r="C49" s="172"/>
      <c r="D49" s="172"/>
      <c r="E49" s="172"/>
      <c r="F49" s="173"/>
      <c r="G49" s="78"/>
      <c r="H49" s="79"/>
      <c r="I49" s="80" t="str">
        <f>IF(AC40="","",AC40)</f>
        <v/>
      </c>
      <c r="J49" s="79" t="str">
        <f>IF(I49="","","-")</f>
        <v/>
      </c>
      <c r="K49" s="81" t="str">
        <f>IF(AA40="","",AA40)</f>
        <v/>
      </c>
      <c r="L49" s="82"/>
      <c r="M49" s="78"/>
      <c r="N49" s="79"/>
      <c r="O49" s="80" t="str">
        <f>IF(AC43="","",AC43)</f>
        <v/>
      </c>
      <c r="P49" s="79" t="str">
        <f>IF(O49="","","-")</f>
        <v/>
      </c>
      <c r="Q49" s="81" t="str">
        <f>IF(AA43="","",AA43)</f>
        <v/>
      </c>
      <c r="R49" s="82"/>
      <c r="S49" s="78"/>
      <c r="T49" s="79"/>
      <c r="U49" s="80" t="str">
        <f>IF(AC46="","",AC46)</f>
        <v/>
      </c>
      <c r="V49" s="79" t="str">
        <f>IF(U49="","","-")</f>
        <v/>
      </c>
      <c r="W49" s="81" t="str">
        <f>IF(AA46="","",AA46)</f>
        <v/>
      </c>
      <c r="X49" s="82"/>
      <c r="Y49" s="182"/>
      <c r="Z49" s="183"/>
      <c r="AA49" s="183"/>
      <c r="AB49" s="183"/>
      <c r="AC49" s="183"/>
      <c r="AD49" s="198"/>
      <c r="AE49" s="78"/>
      <c r="AF49" s="79"/>
      <c r="AG49" s="80"/>
      <c r="AH49" s="79" t="str">
        <f>IF(AG49="","","-")</f>
        <v/>
      </c>
      <c r="AI49" s="81"/>
      <c r="AJ49" s="79"/>
      <c r="AK49" s="186"/>
      <c r="AL49" s="189"/>
      <c r="AM49" s="189"/>
      <c r="AN49" s="189"/>
      <c r="AO49" s="163"/>
      <c r="AP49" s="164"/>
      <c r="AQ49" s="192"/>
      <c r="AR49" s="192"/>
      <c r="AS49" s="163"/>
      <c r="AT49" s="164"/>
      <c r="AU49" s="167"/>
    </row>
    <row r="50" spans="1:48" s="63" customFormat="1" ht="15" customHeight="1">
      <c r="A50" s="175">
        <v>5</v>
      </c>
      <c r="B50" s="176"/>
      <c r="C50" s="176"/>
      <c r="D50" s="176"/>
      <c r="E50" s="176"/>
      <c r="F50" s="177"/>
      <c r="G50" s="68"/>
      <c r="H50" s="69"/>
      <c r="I50" s="70">
        <f>AI38</f>
        <v>7</v>
      </c>
      <c r="J50" s="69" t="s">
        <v>196</v>
      </c>
      <c r="K50" s="71">
        <f>AG38</f>
        <v>15</v>
      </c>
      <c r="L50" s="72"/>
      <c r="M50" s="68"/>
      <c r="N50" s="69"/>
      <c r="O50" s="70">
        <f>AI41</f>
        <v>5</v>
      </c>
      <c r="P50" s="69" t="s">
        <v>196</v>
      </c>
      <c r="Q50" s="71">
        <f>AG41</f>
        <v>15</v>
      </c>
      <c r="R50" s="72"/>
      <c r="S50" s="68"/>
      <c r="T50" s="69"/>
      <c r="U50" s="70">
        <f>AI44</f>
        <v>11</v>
      </c>
      <c r="V50" s="69" t="s">
        <v>196</v>
      </c>
      <c r="W50" s="71">
        <f>AG44</f>
        <v>15</v>
      </c>
      <c r="X50" s="72"/>
      <c r="Y50" s="68"/>
      <c r="Z50" s="69"/>
      <c r="AA50" s="70">
        <f>AI47</f>
        <v>7</v>
      </c>
      <c r="AB50" s="69" t="s">
        <v>196</v>
      </c>
      <c r="AC50" s="71">
        <f>AG47</f>
        <v>15</v>
      </c>
      <c r="AD50" s="72"/>
      <c r="AE50" s="178"/>
      <c r="AF50" s="179"/>
      <c r="AG50" s="179"/>
      <c r="AH50" s="179"/>
      <c r="AI50" s="179"/>
      <c r="AJ50" s="179"/>
      <c r="AK50" s="184">
        <f>COUNTIF(G50:AJ52,"○")</f>
        <v>0</v>
      </c>
      <c r="AL50" s="187">
        <f>COUNTIF(G50:AJ52,"●")</f>
        <v>4</v>
      </c>
      <c r="AM50" s="187">
        <f>H51+N51+T51+Z51</f>
        <v>0</v>
      </c>
      <c r="AN50" s="187">
        <f>L51+R51+X51+AD51</f>
        <v>8</v>
      </c>
      <c r="AO50" s="159">
        <f>IF(AN50=0,"----",AM50/AN50)</f>
        <v>0</v>
      </c>
      <c r="AP50" s="160"/>
      <c r="AQ50" s="190">
        <f>SUM(I50:I52,O50:O52,U50:U52,AA50:AA52)</f>
        <v>53</v>
      </c>
      <c r="AR50" s="190">
        <f>SUM(K50:K52,Q50:Q52,W50:W52,AC50:AC52)</f>
        <v>120</v>
      </c>
      <c r="AS50" s="159">
        <f>AQ50/AR50</f>
        <v>0.44166666666666665</v>
      </c>
      <c r="AT50" s="160"/>
      <c r="AU50" s="165"/>
    </row>
    <row r="51" spans="1:48" s="63" customFormat="1" ht="15" customHeight="1">
      <c r="A51" s="168" t="s">
        <v>39</v>
      </c>
      <c r="B51" s="169"/>
      <c r="C51" s="169"/>
      <c r="D51" s="169"/>
      <c r="E51" s="169"/>
      <c r="F51" s="170"/>
      <c r="G51" s="73" t="str">
        <f>IF(AE39="○","●",IF(AE39="△","△",IF(AE39="●","○",IF(AE39="",""))))</f>
        <v>●</v>
      </c>
      <c r="H51" s="74">
        <f>IF(AJ39="","",AJ39)</f>
        <v>0</v>
      </c>
      <c r="I51" s="75">
        <f>IF(AI39="","",AI39)</f>
        <v>12</v>
      </c>
      <c r="J51" s="76" t="str">
        <f>IF(I51="","","-")</f>
        <v>-</v>
      </c>
      <c r="K51" s="77">
        <f>IF(AG39="","",AG39)</f>
        <v>15</v>
      </c>
      <c r="L51" s="77">
        <f>IF(AF39="","",AF39)</f>
        <v>2</v>
      </c>
      <c r="M51" s="73" t="str">
        <f>IF(AE42="○","●",IF(AE42="△","△",IF(AE42="●","○",IF(AE42="",""))))</f>
        <v>●</v>
      </c>
      <c r="N51" s="74">
        <f>IF(AJ42="","",AJ42)</f>
        <v>0</v>
      </c>
      <c r="O51" s="75">
        <f>IF(AI42="","",AI42)</f>
        <v>4</v>
      </c>
      <c r="P51" s="76" t="str">
        <f>IF(O51="","","-")</f>
        <v>-</v>
      </c>
      <c r="Q51" s="77">
        <f>IF(AG42="","",AG42)</f>
        <v>15</v>
      </c>
      <c r="R51" s="77">
        <f>IF(AF42="","",AF42)</f>
        <v>2</v>
      </c>
      <c r="S51" s="73" t="str">
        <f>IF(AE45="○","●",IF(AE45="△","△",IF(AE45="●","○",IF(AE45="",""))))</f>
        <v>●</v>
      </c>
      <c r="T51" s="74">
        <f>IF(AJ45="","",AJ45)</f>
        <v>0</v>
      </c>
      <c r="U51" s="75">
        <f>IF(AI45="","",AI45)</f>
        <v>3</v>
      </c>
      <c r="V51" s="76" t="str">
        <f>IF(U51="","","-")</f>
        <v>-</v>
      </c>
      <c r="W51" s="77">
        <f>IF(AG45="","",AG45)</f>
        <v>15</v>
      </c>
      <c r="X51" s="77">
        <f>IF(AF45="","",AF45)</f>
        <v>2</v>
      </c>
      <c r="Y51" s="73" t="str">
        <f>IF(AE48="○","●",IF(AE48="△","△",IF(AE48="●","○",IF(AE48="",""))))</f>
        <v>●</v>
      </c>
      <c r="Z51" s="74">
        <f>IF(AJ48="","",AJ48)</f>
        <v>0</v>
      </c>
      <c r="AA51" s="75">
        <f>IF(AI48="","",AI48)</f>
        <v>4</v>
      </c>
      <c r="AB51" s="76" t="str">
        <f>IF(AA51="","","-")</f>
        <v>-</v>
      </c>
      <c r="AC51" s="77">
        <f>IF(AG48="","",AG48)</f>
        <v>15</v>
      </c>
      <c r="AD51" s="77">
        <f>IF(AF48="","",AF48)</f>
        <v>2</v>
      </c>
      <c r="AE51" s="180"/>
      <c r="AF51" s="181"/>
      <c r="AG51" s="181"/>
      <c r="AH51" s="181"/>
      <c r="AI51" s="181"/>
      <c r="AJ51" s="181"/>
      <c r="AK51" s="185"/>
      <c r="AL51" s="188"/>
      <c r="AM51" s="188"/>
      <c r="AN51" s="188"/>
      <c r="AO51" s="161"/>
      <c r="AP51" s="162"/>
      <c r="AQ51" s="191"/>
      <c r="AR51" s="191"/>
      <c r="AS51" s="161"/>
      <c r="AT51" s="162"/>
      <c r="AU51" s="166"/>
    </row>
    <row r="52" spans="1:48" s="63" customFormat="1" ht="14.25" thickBot="1">
      <c r="A52" s="171"/>
      <c r="B52" s="172"/>
      <c r="C52" s="172"/>
      <c r="D52" s="172"/>
      <c r="E52" s="172"/>
      <c r="F52" s="173"/>
      <c r="G52" s="78"/>
      <c r="H52" s="79"/>
      <c r="I52" s="80" t="str">
        <f>IF(AI40="","",AI40)</f>
        <v/>
      </c>
      <c r="J52" s="79" t="str">
        <f>IF(I52="","","-")</f>
        <v/>
      </c>
      <c r="K52" s="81" t="str">
        <f>IF(AG40="","",AG40)</f>
        <v/>
      </c>
      <c r="L52" s="82"/>
      <c r="M52" s="78"/>
      <c r="N52" s="79"/>
      <c r="O52" s="80" t="str">
        <f>IF(AI43="","",AI43)</f>
        <v/>
      </c>
      <c r="P52" s="79" t="str">
        <f>IF(O52="","","-")</f>
        <v/>
      </c>
      <c r="Q52" s="81" t="str">
        <f>IF(AG43="","",AG43)</f>
        <v/>
      </c>
      <c r="R52" s="82"/>
      <c r="S52" s="78"/>
      <c r="T52" s="79"/>
      <c r="U52" s="80" t="str">
        <f>IF(AI46="","",AI46)</f>
        <v/>
      </c>
      <c r="V52" s="79" t="str">
        <f>IF(U52="","","-")</f>
        <v/>
      </c>
      <c r="W52" s="81" t="str">
        <f>IF(AG46="","",AG46)</f>
        <v/>
      </c>
      <c r="X52" s="82"/>
      <c r="Y52" s="78"/>
      <c r="Z52" s="79"/>
      <c r="AA52" s="80" t="str">
        <f>IF(AI49="","",AI49)</f>
        <v/>
      </c>
      <c r="AB52" s="79" t="str">
        <f>IF(AA52="","","-")</f>
        <v/>
      </c>
      <c r="AC52" s="81" t="str">
        <f>IF(AG49="","",AG49)</f>
        <v/>
      </c>
      <c r="AD52" s="82"/>
      <c r="AE52" s="182"/>
      <c r="AF52" s="183"/>
      <c r="AG52" s="183"/>
      <c r="AH52" s="183"/>
      <c r="AI52" s="183"/>
      <c r="AJ52" s="183"/>
      <c r="AK52" s="186"/>
      <c r="AL52" s="189"/>
      <c r="AM52" s="189"/>
      <c r="AN52" s="189"/>
      <c r="AO52" s="163"/>
      <c r="AP52" s="164"/>
      <c r="AQ52" s="192"/>
      <c r="AR52" s="192"/>
      <c r="AS52" s="163"/>
      <c r="AT52" s="164"/>
      <c r="AU52" s="167"/>
    </row>
    <row r="53" spans="1:48" s="63" customFormat="1" ht="15" customHeight="1">
      <c r="A53" s="15"/>
      <c r="B53" s="15"/>
      <c r="C53" s="114"/>
      <c r="D53" s="114"/>
      <c r="E53" s="115"/>
      <c r="F53" s="115"/>
      <c r="G53" s="115"/>
      <c r="H53" s="115"/>
      <c r="I53" s="115"/>
      <c r="J53" s="115"/>
      <c r="K53" s="114"/>
      <c r="L53" s="114"/>
      <c r="M53" s="115"/>
      <c r="N53" s="115"/>
      <c r="O53" s="115"/>
      <c r="P53" s="115"/>
      <c r="Q53" s="115"/>
      <c r="R53" s="115"/>
      <c r="S53" s="114"/>
      <c r="T53" s="114"/>
      <c r="U53" s="115"/>
      <c r="V53" s="115"/>
      <c r="W53" s="115"/>
      <c r="X53" s="115"/>
      <c r="Y53" s="115"/>
      <c r="Z53" s="115"/>
      <c r="AA53" s="114"/>
      <c r="AB53" s="114"/>
      <c r="AC53" s="115"/>
      <c r="AD53" s="115"/>
      <c r="AE53" s="115"/>
      <c r="AF53" s="115"/>
      <c r="AG53" s="115"/>
      <c r="AH53" s="115"/>
      <c r="AI53" s="119"/>
      <c r="AJ53" s="119"/>
      <c r="AK53" s="115"/>
      <c r="AL53" s="115"/>
      <c r="AM53" s="115"/>
      <c r="AN53" s="115"/>
      <c r="AO53" s="115"/>
      <c r="AP53" s="115"/>
      <c r="AQ53" s="76"/>
      <c r="AR53" s="46"/>
      <c r="AS53" s="46"/>
      <c r="AT53" s="46"/>
      <c r="AU53" s="46"/>
      <c r="AV53" s="46"/>
    </row>
    <row r="54" spans="1:48" s="63" customFormat="1">
      <c r="A54" s="76"/>
      <c r="B54" s="76"/>
      <c r="C54" s="174" t="s">
        <v>144</v>
      </c>
      <c r="D54" s="174"/>
      <c r="E54" s="174"/>
      <c r="F54" s="174"/>
      <c r="G54" s="174"/>
      <c r="H54" s="174"/>
      <c r="I54" s="174"/>
      <c r="J54" s="174"/>
      <c r="K54" s="174"/>
      <c r="L54" s="174"/>
      <c r="M54" s="174"/>
      <c r="N54" s="174"/>
      <c r="O54" s="174"/>
      <c r="P54" s="174"/>
      <c r="Q54" s="174"/>
      <c r="R54" s="174" t="s">
        <v>10</v>
      </c>
      <c r="S54" s="174"/>
      <c r="T54" s="174"/>
      <c r="U54" s="174"/>
      <c r="V54" s="174"/>
      <c r="Z54" s="174" t="s">
        <v>143</v>
      </c>
      <c r="AA54" s="174"/>
      <c r="AB54" s="174"/>
      <c r="AC54" s="174"/>
      <c r="AD54" s="174"/>
      <c r="AE54" s="174"/>
      <c r="AF54" s="174"/>
      <c r="AG54" s="174"/>
      <c r="AH54" s="174"/>
      <c r="AI54" s="174"/>
      <c r="AJ54" s="174"/>
      <c r="AK54" s="174"/>
      <c r="AL54" s="174"/>
      <c r="AM54" s="174"/>
      <c r="AN54" s="174"/>
      <c r="AO54" s="174" t="s">
        <v>10</v>
      </c>
      <c r="AP54" s="174"/>
      <c r="AQ54" s="174"/>
      <c r="AR54" s="174"/>
      <c r="AS54" s="174"/>
    </row>
    <row r="55" spans="1:48" s="63" customFormat="1" ht="14.25" customHeight="1">
      <c r="A55" s="76"/>
      <c r="B55" s="76"/>
      <c r="C55" s="85" t="s">
        <v>17</v>
      </c>
      <c r="E55" s="45"/>
      <c r="F55" s="45"/>
      <c r="G55" s="146" t="str">
        <f>A42</f>
        <v>ＡＮＧＥ</v>
      </c>
      <c r="H55" s="146"/>
      <c r="I55" s="146"/>
      <c r="J55" s="146"/>
      <c r="K55" s="146"/>
      <c r="L55" s="84" t="s">
        <v>11</v>
      </c>
      <c r="M55" s="146" t="str">
        <f>A51</f>
        <v>Ｓｏｕｔｈ</v>
      </c>
      <c r="N55" s="146"/>
      <c r="O55" s="146"/>
      <c r="P55" s="146"/>
      <c r="Q55" s="146"/>
      <c r="R55" s="146" t="str">
        <f>A39</f>
        <v>ＣｅＬＬ</v>
      </c>
      <c r="S55" s="146"/>
      <c r="T55" s="146"/>
      <c r="U55" s="146"/>
      <c r="V55" s="146"/>
      <c r="Z55" s="85" t="s">
        <v>17</v>
      </c>
      <c r="AD55" s="146" t="str">
        <f>A45</f>
        <v>すいようび</v>
      </c>
      <c r="AE55" s="146"/>
      <c r="AF55" s="146"/>
      <c r="AG55" s="146"/>
      <c r="AH55" s="146"/>
      <c r="AI55" s="84" t="s">
        <v>11</v>
      </c>
      <c r="AJ55" s="146" t="str">
        <f>A48</f>
        <v>チーム牟礼</v>
      </c>
      <c r="AK55" s="146"/>
      <c r="AL55" s="146"/>
      <c r="AM55" s="146"/>
      <c r="AN55" s="146"/>
      <c r="AO55" s="146" t="s">
        <v>97</v>
      </c>
      <c r="AP55" s="146"/>
      <c r="AQ55" s="146"/>
      <c r="AR55" s="146"/>
      <c r="AS55" s="146"/>
    </row>
    <row r="56" spans="1:48" s="63" customFormat="1" ht="14.25" customHeight="1">
      <c r="A56" s="76"/>
      <c r="B56" s="76"/>
      <c r="C56" s="85" t="s">
        <v>12</v>
      </c>
      <c r="E56" s="45"/>
      <c r="F56" s="45"/>
      <c r="G56" s="146" t="str">
        <f>A39</f>
        <v>ＣｅＬＬ</v>
      </c>
      <c r="H56" s="146"/>
      <c r="I56" s="146"/>
      <c r="J56" s="146"/>
      <c r="K56" s="146"/>
      <c r="L56" s="84" t="s">
        <v>11</v>
      </c>
      <c r="M56" s="146" t="str">
        <f>A51</f>
        <v>Ｓｏｕｔｈ</v>
      </c>
      <c r="N56" s="146"/>
      <c r="O56" s="146"/>
      <c r="P56" s="146"/>
      <c r="Q56" s="146"/>
      <c r="R56" s="146" t="str">
        <f>A48</f>
        <v>チーム牟礼</v>
      </c>
      <c r="S56" s="146"/>
      <c r="T56" s="146"/>
      <c r="U56" s="146"/>
      <c r="V56" s="146"/>
      <c r="Z56" s="85" t="s">
        <v>12</v>
      </c>
      <c r="AD56" s="146" t="str">
        <f>A42</f>
        <v>ＡＮＧＥ</v>
      </c>
      <c r="AE56" s="146"/>
      <c r="AF56" s="146"/>
      <c r="AG56" s="146"/>
      <c r="AH56" s="146"/>
      <c r="AI56" s="84" t="s">
        <v>11</v>
      </c>
      <c r="AJ56" s="146" t="str">
        <f>A45</f>
        <v>すいようび</v>
      </c>
      <c r="AK56" s="146"/>
      <c r="AL56" s="146"/>
      <c r="AM56" s="146"/>
      <c r="AN56" s="146"/>
      <c r="AO56" s="146" t="s">
        <v>108</v>
      </c>
      <c r="AP56" s="146"/>
      <c r="AQ56" s="146"/>
      <c r="AR56" s="146"/>
      <c r="AS56" s="146"/>
    </row>
    <row r="57" spans="1:48" s="63" customFormat="1" ht="14.25" customHeight="1">
      <c r="A57" s="76"/>
      <c r="B57" s="76"/>
      <c r="C57" s="85" t="s">
        <v>13</v>
      </c>
      <c r="E57" s="45"/>
      <c r="F57" s="45"/>
      <c r="G57" s="146" t="str">
        <f>A39</f>
        <v>ＣｅＬＬ</v>
      </c>
      <c r="H57" s="146"/>
      <c r="I57" s="146"/>
      <c r="J57" s="146"/>
      <c r="K57" s="146"/>
      <c r="L57" s="84" t="s">
        <v>11</v>
      </c>
      <c r="M57" s="146" t="str">
        <f>A48</f>
        <v>チーム牟礼</v>
      </c>
      <c r="N57" s="146"/>
      <c r="O57" s="146"/>
      <c r="P57" s="146"/>
      <c r="Q57" s="146"/>
      <c r="R57" s="146" t="s">
        <v>100</v>
      </c>
      <c r="S57" s="146"/>
      <c r="T57" s="146"/>
      <c r="U57" s="146"/>
      <c r="V57" s="146"/>
      <c r="Z57" s="85" t="s">
        <v>13</v>
      </c>
      <c r="AD57" s="146" t="str">
        <f>A45</f>
        <v>すいようび</v>
      </c>
      <c r="AE57" s="146"/>
      <c r="AF57" s="146"/>
      <c r="AG57" s="146"/>
      <c r="AH57" s="146"/>
      <c r="AI57" s="84" t="s">
        <v>11</v>
      </c>
      <c r="AJ57" s="146" t="str">
        <f>A51</f>
        <v>Ｓｏｕｔｈ</v>
      </c>
      <c r="AK57" s="146"/>
      <c r="AL57" s="146"/>
      <c r="AM57" s="146"/>
      <c r="AN57" s="146"/>
      <c r="AO57" s="146" t="s">
        <v>100</v>
      </c>
      <c r="AP57" s="146"/>
      <c r="AQ57" s="146"/>
      <c r="AR57" s="146"/>
      <c r="AS57" s="146"/>
    </row>
    <row r="58" spans="1:48" s="63" customFormat="1" ht="14.25" customHeight="1">
      <c r="A58" s="76"/>
      <c r="B58" s="76"/>
      <c r="C58" s="85" t="s">
        <v>14</v>
      </c>
      <c r="E58" s="45"/>
      <c r="F58" s="45"/>
      <c r="G58" s="146" t="str">
        <f>A42</f>
        <v>ＡＮＧＥ</v>
      </c>
      <c r="H58" s="146"/>
      <c r="I58" s="146"/>
      <c r="J58" s="146"/>
      <c r="K58" s="146"/>
      <c r="L58" s="84" t="s">
        <v>11</v>
      </c>
      <c r="M58" s="146" t="str">
        <f>A48</f>
        <v>チーム牟礼</v>
      </c>
      <c r="N58" s="146"/>
      <c r="O58" s="146"/>
      <c r="P58" s="146"/>
      <c r="Q58" s="146"/>
      <c r="R58" s="146" t="str">
        <f>A51</f>
        <v>Ｓｏｕｔｈ</v>
      </c>
      <c r="S58" s="146"/>
      <c r="T58" s="146"/>
      <c r="U58" s="146"/>
      <c r="V58" s="146"/>
      <c r="Z58" s="85" t="s">
        <v>14</v>
      </c>
      <c r="AD58" s="146" t="str">
        <f>A39</f>
        <v>ＣｅＬＬ</v>
      </c>
      <c r="AE58" s="146"/>
      <c r="AF58" s="146"/>
      <c r="AG58" s="146"/>
      <c r="AH58" s="146"/>
      <c r="AI58" s="84" t="s">
        <v>11</v>
      </c>
      <c r="AJ58" s="146" t="str">
        <f>A45</f>
        <v>すいようび</v>
      </c>
      <c r="AK58" s="146"/>
      <c r="AL58" s="146"/>
      <c r="AM58" s="146"/>
      <c r="AN58" s="146"/>
      <c r="AO58" s="146" t="s">
        <v>111</v>
      </c>
      <c r="AP58" s="146"/>
      <c r="AQ58" s="146"/>
      <c r="AR58" s="146"/>
      <c r="AS58" s="146"/>
    </row>
    <row r="59" spans="1:48" s="63" customFormat="1" ht="14.25" customHeight="1">
      <c r="A59" s="88"/>
      <c r="B59" s="89"/>
      <c r="C59" s="85" t="s">
        <v>15</v>
      </c>
      <c r="E59" s="45"/>
      <c r="F59" s="45"/>
      <c r="G59" s="146" t="str">
        <f>A48</f>
        <v>チーム牟礼</v>
      </c>
      <c r="H59" s="146"/>
      <c r="I59" s="146"/>
      <c r="J59" s="146"/>
      <c r="K59" s="146"/>
      <c r="L59" s="84" t="s">
        <v>11</v>
      </c>
      <c r="M59" s="146" t="str">
        <f>A51</f>
        <v>Ｓｏｕｔｈ</v>
      </c>
      <c r="N59" s="146"/>
      <c r="O59" s="146"/>
      <c r="P59" s="146"/>
      <c r="Q59" s="146"/>
      <c r="R59" s="146" t="str">
        <f>A45</f>
        <v>すいようび</v>
      </c>
      <c r="S59" s="146"/>
      <c r="T59" s="146"/>
      <c r="U59" s="146"/>
      <c r="V59" s="146"/>
      <c r="Z59" s="85" t="s">
        <v>15</v>
      </c>
      <c r="AD59" s="146" t="str">
        <f>A39</f>
        <v>ＣｅＬＬ</v>
      </c>
      <c r="AE59" s="146"/>
      <c r="AF59" s="146"/>
      <c r="AG59" s="146"/>
      <c r="AH59" s="146"/>
      <c r="AI59" s="84" t="s">
        <v>11</v>
      </c>
      <c r="AJ59" s="146" t="str">
        <f>A42</f>
        <v>ＡＮＧＥ</v>
      </c>
      <c r="AK59" s="146"/>
      <c r="AL59" s="146"/>
      <c r="AM59" s="146"/>
      <c r="AN59" s="146"/>
      <c r="AO59" s="146" t="s">
        <v>106</v>
      </c>
      <c r="AP59" s="146"/>
      <c r="AQ59" s="146"/>
      <c r="AR59" s="146"/>
      <c r="AS59" s="146"/>
    </row>
    <row r="60" spans="1:48" s="63" customFormat="1" ht="14.25" customHeight="1">
      <c r="A60" s="76"/>
      <c r="B60" s="76"/>
      <c r="C60" s="85"/>
      <c r="E60" s="45"/>
      <c r="F60" s="107" t="s">
        <v>80</v>
      </c>
      <c r="G60" s="109" t="s">
        <v>145</v>
      </c>
    </row>
    <row r="61" spans="1:48" s="63" customFormat="1" ht="14.25" customHeight="1">
      <c r="B61" s="76"/>
      <c r="C61" s="85"/>
      <c r="E61" s="45"/>
      <c r="F61" s="19" t="s">
        <v>80</v>
      </c>
      <c r="G61" s="21" t="s">
        <v>146</v>
      </c>
    </row>
    <row r="62" spans="1:48" s="63" customFormat="1" ht="14.25" customHeight="1">
      <c r="A62" s="76"/>
      <c r="B62" s="76"/>
      <c r="C62" s="85"/>
      <c r="E62" s="45"/>
      <c r="F62" s="45"/>
    </row>
    <row r="63" spans="1:48" s="63" customFormat="1" ht="14.25" customHeight="1">
      <c r="A63" s="157" t="s">
        <v>56</v>
      </c>
      <c r="B63" s="158"/>
      <c r="C63" s="158"/>
      <c r="D63" s="158"/>
      <c r="E63" s="158"/>
      <c r="F63" s="158"/>
      <c r="G63" s="158"/>
    </row>
    <row r="64" spans="1:48" s="63" customFormat="1" ht="14.25" customHeight="1">
      <c r="A64" s="158"/>
      <c r="B64" s="158"/>
      <c r="C64" s="158"/>
      <c r="D64" s="158"/>
      <c r="E64" s="158"/>
      <c r="F64" s="158"/>
      <c r="G64" s="158"/>
    </row>
    <row r="65" spans="1:47" s="63" customFormat="1" ht="14.25" customHeight="1">
      <c r="A65" s="76"/>
      <c r="B65" s="76"/>
    </row>
    <row r="66" spans="1:47" s="63" customFormat="1" ht="14.25" customHeight="1">
      <c r="A66"/>
      <c r="B66" t="s">
        <v>148</v>
      </c>
      <c r="C66"/>
      <c r="D66"/>
      <c r="E66"/>
      <c r="F66"/>
      <c r="G66"/>
      <c r="H66"/>
      <c r="I66"/>
      <c r="J66"/>
      <c r="K66"/>
      <c r="L66"/>
      <c r="M66"/>
      <c r="N66"/>
      <c r="O66"/>
      <c r="Q66"/>
      <c r="R66" t="s">
        <v>84</v>
      </c>
      <c r="S66"/>
      <c r="T66"/>
      <c r="U66"/>
      <c r="V66"/>
      <c r="W66"/>
      <c r="X66"/>
      <c r="Y66"/>
      <c r="Z66"/>
      <c r="AA66"/>
      <c r="AB66"/>
      <c r="AC66"/>
      <c r="AD66"/>
      <c r="AE66"/>
      <c r="AG66"/>
      <c r="AH66" t="s">
        <v>147</v>
      </c>
      <c r="AI66"/>
      <c r="AJ66"/>
      <c r="AK66"/>
      <c r="AL66"/>
      <c r="AM66"/>
      <c r="AN66"/>
      <c r="AO66"/>
      <c r="AP66"/>
      <c r="AQ66"/>
      <c r="AR66"/>
      <c r="AS66"/>
      <c r="AT66"/>
      <c r="AU66"/>
    </row>
    <row r="67" spans="1:47" s="63" customFormat="1" ht="14.25" customHeight="1" thickBot="1">
      <c r="A67"/>
      <c r="B67"/>
      <c r="C67"/>
      <c r="D67"/>
      <c r="E67"/>
      <c r="F67" s="17"/>
      <c r="G67" s="17">
        <v>15</v>
      </c>
      <c r="H67" s="17" t="s">
        <v>82</v>
      </c>
      <c r="I67" s="17">
        <v>10</v>
      </c>
      <c r="J67" s="17"/>
      <c r="K67"/>
      <c r="L67"/>
      <c r="M67"/>
      <c r="N67"/>
      <c r="O67"/>
      <c r="P67" s="76"/>
      <c r="Q67"/>
      <c r="R67"/>
      <c r="S67"/>
      <c r="T67"/>
      <c r="U67"/>
      <c r="V67" s="17"/>
      <c r="W67" s="17">
        <v>9</v>
      </c>
      <c r="X67" s="17" t="s">
        <v>82</v>
      </c>
      <c r="Y67" s="17">
        <v>15</v>
      </c>
      <c r="Z67" s="17"/>
      <c r="AA67"/>
      <c r="AB67"/>
      <c r="AC67"/>
      <c r="AD67"/>
      <c r="AE67"/>
      <c r="AG67"/>
      <c r="AH67"/>
      <c r="AI67"/>
      <c r="AJ67"/>
      <c r="AK67"/>
      <c r="AL67" s="17"/>
      <c r="AM67" s="17">
        <v>8</v>
      </c>
      <c r="AN67" s="17" t="s">
        <v>82</v>
      </c>
      <c r="AO67" s="17">
        <v>15</v>
      </c>
      <c r="AP67" s="17"/>
      <c r="AQ67"/>
      <c r="AR67"/>
      <c r="AS67"/>
      <c r="AT67"/>
      <c r="AU67"/>
    </row>
    <row r="68" spans="1:47" ht="14.25" thickTop="1">
      <c r="A68" s="156" t="s">
        <v>201</v>
      </c>
      <c r="B68" s="150"/>
      <c r="C68" s="150"/>
      <c r="D68" s="151"/>
      <c r="F68" s="17">
        <v>2</v>
      </c>
      <c r="G68" s="17">
        <v>15</v>
      </c>
      <c r="H68" s="17" t="s">
        <v>82</v>
      </c>
      <c r="I68" s="17">
        <v>10</v>
      </c>
      <c r="J68" s="17">
        <v>0</v>
      </c>
      <c r="L68" s="155" t="s">
        <v>42</v>
      </c>
      <c r="M68" s="147"/>
      <c r="N68" s="147"/>
      <c r="O68" s="139"/>
      <c r="Q68" s="155" t="s">
        <v>96</v>
      </c>
      <c r="R68" s="147"/>
      <c r="S68" s="147"/>
      <c r="T68" s="139"/>
      <c r="V68" s="17">
        <v>1</v>
      </c>
      <c r="W68" s="17">
        <v>15</v>
      </c>
      <c r="X68" s="17" t="s">
        <v>82</v>
      </c>
      <c r="Y68" s="17">
        <v>19</v>
      </c>
      <c r="Z68" s="17">
        <v>2</v>
      </c>
      <c r="AB68" s="156" t="s">
        <v>107</v>
      </c>
      <c r="AC68" s="150"/>
      <c r="AD68" s="150"/>
      <c r="AE68" s="151"/>
      <c r="AG68" s="138" t="s">
        <v>110</v>
      </c>
      <c r="AH68" s="147"/>
      <c r="AI68" s="147"/>
      <c r="AJ68" s="139"/>
      <c r="AL68" s="17">
        <v>1</v>
      </c>
      <c r="AM68" s="17">
        <v>15</v>
      </c>
      <c r="AN68" s="17" t="s">
        <v>82</v>
      </c>
      <c r="AO68" s="17">
        <v>14</v>
      </c>
      <c r="AP68" s="17">
        <v>2</v>
      </c>
      <c r="AR68" s="149" t="s">
        <v>39</v>
      </c>
      <c r="AS68" s="150"/>
      <c r="AT68" s="150"/>
      <c r="AU68" s="151"/>
    </row>
    <row r="69" spans="1:47" ht="14.25" thickBot="1">
      <c r="A69" s="152"/>
      <c r="B69" s="153"/>
      <c r="C69" s="153"/>
      <c r="D69" s="154"/>
      <c r="H69" s="17"/>
      <c r="L69" s="136"/>
      <c r="M69" s="148"/>
      <c r="N69" s="148"/>
      <c r="O69" s="137"/>
      <c r="Q69" s="136"/>
      <c r="R69" s="148"/>
      <c r="S69" s="148"/>
      <c r="T69" s="137"/>
      <c r="V69" s="17"/>
      <c r="W69" s="17">
        <v>11</v>
      </c>
      <c r="X69" s="17" t="s">
        <v>82</v>
      </c>
      <c r="Y69" s="17">
        <v>15</v>
      </c>
      <c r="Z69" s="17"/>
      <c r="AB69" s="152"/>
      <c r="AC69" s="153"/>
      <c r="AD69" s="153"/>
      <c r="AE69" s="154"/>
      <c r="AG69" s="136"/>
      <c r="AH69" s="148"/>
      <c r="AI69" s="148"/>
      <c r="AJ69" s="137"/>
      <c r="AL69" s="17"/>
      <c r="AM69" s="17">
        <v>14</v>
      </c>
      <c r="AN69" s="17" t="s">
        <v>82</v>
      </c>
      <c r="AO69" s="17">
        <v>15</v>
      </c>
      <c r="AP69" s="17"/>
      <c r="AR69" s="152"/>
      <c r="AS69" s="153"/>
      <c r="AT69" s="153"/>
      <c r="AU69" s="154"/>
    </row>
    <row r="70" spans="1:47" ht="13.5" customHeight="1" thickTop="1">
      <c r="D70" t="s">
        <v>83</v>
      </c>
      <c r="F70" s="99"/>
      <c r="G70" s="99" t="s">
        <v>153</v>
      </c>
      <c r="T70" t="s">
        <v>83</v>
      </c>
      <c r="V70" s="99"/>
      <c r="W70" t="s">
        <v>154</v>
      </c>
      <c r="AJ70" t="s">
        <v>83</v>
      </c>
      <c r="AL70" s="99"/>
      <c r="AM70" s="99" t="s">
        <v>152</v>
      </c>
    </row>
    <row r="72" spans="1:47">
      <c r="B72" t="s">
        <v>150</v>
      </c>
      <c r="AH72" t="s">
        <v>149</v>
      </c>
    </row>
    <row r="73" spans="1:47" ht="14.25" thickBot="1">
      <c r="F73" s="17"/>
      <c r="G73" s="17">
        <v>9</v>
      </c>
      <c r="H73" s="17" t="s">
        <v>82</v>
      </c>
      <c r="I73" s="17">
        <v>15</v>
      </c>
      <c r="J73" s="17"/>
      <c r="AL73" s="17"/>
      <c r="AM73" s="17">
        <v>15</v>
      </c>
      <c r="AN73" s="17" t="s">
        <v>82</v>
      </c>
      <c r="AO73" s="17">
        <v>9</v>
      </c>
      <c r="AP73" s="17"/>
    </row>
    <row r="74" spans="1:47" ht="13.5" customHeight="1" thickTop="1">
      <c r="A74" s="155" t="s">
        <v>105</v>
      </c>
      <c r="B74" s="147"/>
      <c r="C74" s="147"/>
      <c r="D74" s="139"/>
      <c r="F74" s="17">
        <v>0</v>
      </c>
      <c r="G74" s="17">
        <v>7</v>
      </c>
      <c r="H74" s="17" t="s">
        <v>82</v>
      </c>
      <c r="I74" s="17">
        <v>15</v>
      </c>
      <c r="J74" s="17">
        <v>2</v>
      </c>
      <c r="L74" s="156" t="s">
        <v>101</v>
      </c>
      <c r="M74" s="150"/>
      <c r="N74" s="150"/>
      <c r="O74" s="151"/>
      <c r="AG74" s="156" t="s">
        <v>43</v>
      </c>
      <c r="AH74" s="150"/>
      <c r="AI74" s="150"/>
      <c r="AJ74" s="151"/>
      <c r="AL74" s="17">
        <v>2</v>
      </c>
      <c r="AM74" s="17">
        <v>15</v>
      </c>
      <c r="AN74" s="17" t="s">
        <v>82</v>
      </c>
      <c r="AO74" s="17">
        <v>12</v>
      </c>
      <c r="AP74" s="17">
        <v>0</v>
      </c>
      <c r="AR74" s="155" t="s">
        <v>99</v>
      </c>
      <c r="AS74" s="147"/>
      <c r="AT74" s="147"/>
      <c r="AU74" s="139"/>
    </row>
    <row r="75" spans="1:47" ht="14.25" thickBot="1">
      <c r="A75" s="136"/>
      <c r="B75" s="148"/>
      <c r="C75" s="148"/>
      <c r="D75" s="137"/>
      <c r="F75" s="17"/>
      <c r="G75" s="17"/>
      <c r="H75" s="17"/>
      <c r="I75" s="17"/>
      <c r="J75" s="17"/>
      <c r="L75" s="152"/>
      <c r="M75" s="153"/>
      <c r="N75" s="153"/>
      <c r="O75" s="154"/>
      <c r="AG75" s="152"/>
      <c r="AH75" s="153"/>
      <c r="AI75" s="153"/>
      <c r="AJ75" s="154"/>
      <c r="AL75" s="17"/>
      <c r="AM75" s="17"/>
      <c r="AN75" s="17"/>
      <c r="AO75" s="17"/>
      <c r="AP75" s="17"/>
      <c r="AR75" s="136"/>
      <c r="AS75" s="148"/>
      <c r="AT75" s="148"/>
      <c r="AU75" s="137"/>
    </row>
    <row r="76" spans="1:47" ht="14.25" thickTop="1">
      <c r="D76" t="s">
        <v>83</v>
      </c>
      <c r="F76" s="99"/>
      <c r="G76" s="99" t="s">
        <v>155</v>
      </c>
      <c r="AJ76" t="s">
        <v>83</v>
      </c>
      <c r="AL76" s="99"/>
      <c r="AM76" s="99" t="s">
        <v>151</v>
      </c>
    </row>
    <row r="77" spans="1:47">
      <c r="B77" s="59"/>
      <c r="C77" s="59"/>
      <c r="D77" s="59"/>
      <c r="E77" s="59"/>
      <c r="F77" s="59"/>
      <c r="G77" s="59"/>
      <c r="H77" s="59"/>
      <c r="I77" s="59"/>
      <c r="J77" s="59"/>
      <c r="K77" s="59"/>
      <c r="L77" s="59"/>
      <c r="M77" s="59"/>
      <c r="N77" s="59"/>
      <c r="O77" s="59"/>
      <c r="P77" s="59"/>
    </row>
    <row r="78" spans="1:47">
      <c r="D78" s="40" t="s">
        <v>206</v>
      </c>
      <c r="E78" s="31"/>
      <c r="F78" s="31"/>
      <c r="G78" s="31"/>
      <c r="H78" s="31" t="s">
        <v>207</v>
      </c>
      <c r="I78" s="31"/>
      <c r="J78" s="31"/>
      <c r="K78" s="31"/>
      <c r="L78" s="31"/>
      <c r="M78" s="31"/>
      <c r="N78" s="31"/>
      <c r="O78" s="31"/>
      <c r="P78" s="31" t="s">
        <v>208</v>
      </c>
      <c r="Q78" s="31"/>
      <c r="R78" s="31"/>
      <c r="S78" s="31"/>
      <c r="T78" s="31"/>
      <c r="U78" s="31"/>
      <c r="V78" s="54"/>
    </row>
    <row r="79" spans="1:47">
      <c r="D79" s="33"/>
      <c r="E79" s="411"/>
      <c r="F79" s="411"/>
      <c r="G79" s="411"/>
      <c r="H79" s="411" t="s">
        <v>202</v>
      </c>
      <c r="I79" s="411"/>
      <c r="J79" s="411"/>
      <c r="K79" s="411" t="s">
        <v>43</v>
      </c>
      <c r="L79" s="411"/>
      <c r="M79" s="411"/>
      <c r="N79" s="411"/>
      <c r="O79" s="411"/>
      <c r="P79" s="411" t="s">
        <v>202</v>
      </c>
      <c r="Q79" s="411"/>
      <c r="R79" s="411"/>
      <c r="S79" s="411" t="s">
        <v>39</v>
      </c>
      <c r="T79" s="411"/>
      <c r="U79" s="411"/>
      <c r="V79" s="32"/>
    </row>
    <row r="80" spans="1:47">
      <c r="D80" s="33"/>
      <c r="E80" s="411"/>
      <c r="F80" s="411"/>
      <c r="G80" s="411"/>
      <c r="H80" s="411" t="s">
        <v>203</v>
      </c>
      <c r="I80" s="411"/>
      <c r="J80" s="411"/>
      <c r="K80" s="411" t="s">
        <v>99</v>
      </c>
      <c r="L80" s="411"/>
      <c r="M80" s="411"/>
      <c r="N80" s="411"/>
      <c r="O80" s="411"/>
      <c r="P80" s="411" t="s">
        <v>203</v>
      </c>
      <c r="Q80" s="411"/>
      <c r="R80" s="411"/>
      <c r="S80" s="411" t="s">
        <v>110</v>
      </c>
      <c r="T80" s="411"/>
      <c r="U80" s="411"/>
      <c r="V80" s="32"/>
    </row>
    <row r="81" spans="4:22">
      <c r="D81" s="33"/>
      <c r="E81" s="411"/>
      <c r="F81" s="411"/>
      <c r="G81" s="411"/>
      <c r="H81" s="411" t="s">
        <v>204</v>
      </c>
      <c r="I81" s="411"/>
      <c r="J81" s="411"/>
      <c r="K81" s="411" t="s">
        <v>101</v>
      </c>
      <c r="L81" s="411"/>
      <c r="M81" s="411"/>
      <c r="N81" s="411"/>
      <c r="O81" s="411"/>
      <c r="P81" s="411"/>
      <c r="Q81" s="411"/>
      <c r="R81" s="411"/>
      <c r="S81" s="411"/>
      <c r="T81" s="411"/>
      <c r="U81" s="411"/>
      <c r="V81" s="32"/>
    </row>
    <row r="82" spans="4:22">
      <c r="D82" s="34"/>
      <c r="E82" s="35"/>
      <c r="F82" s="35"/>
      <c r="G82" s="35"/>
      <c r="H82" s="35" t="s">
        <v>205</v>
      </c>
      <c r="I82" s="35"/>
      <c r="J82" s="35"/>
      <c r="K82" s="35" t="s">
        <v>105</v>
      </c>
      <c r="L82" s="35"/>
      <c r="M82" s="35"/>
      <c r="N82" s="35"/>
      <c r="O82" s="35"/>
      <c r="P82" s="35"/>
      <c r="Q82" s="35"/>
      <c r="R82" s="35"/>
      <c r="S82" s="35"/>
      <c r="T82" s="35"/>
      <c r="U82" s="35"/>
      <c r="V82" s="55"/>
    </row>
  </sheetData>
  <mergeCells count="246">
    <mergeCell ref="A4:AU4"/>
    <mergeCell ref="A2:AU2"/>
    <mergeCell ref="A1:AU1"/>
    <mergeCell ref="AD31:AH31"/>
    <mergeCell ref="AJ31:AN31"/>
    <mergeCell ref="AO31:AS31"/>
    <mergeCell ref="AD30:AH30"/>
    <mergeCell ref="AJ30:AN30"/>
    <mergeCell ref="AO30:AS30"/>
    <mergeCell ref="G31:K31"/>
    <mergeCell ref="M31:Q31"/>
    <mergeCell ref="R31:V31"/>
    <mergeCell ref="AD29:AH29"/>
    <mergeCell ref="AJ29:AN29"/>
    <mergeCell ref="AO29:AS29"/>
    <mergeCell ref="G30:K30"/>
    <mergeCell ref="M30:Q30"/>
    <mergeCell ref="R30:V30"/>
    <mergeCell ref="G29:K29"/>
    <mergeCell ref="M29:Q29"/>
    <mergeCell ref="R29:V29"/>
    <mergeCell ref="G28:K28"/>
    <mergeCell ref="M28:Q28"/>
    <mergeCell ref="R28:V28"/>
    <mergeCell ref="AD28:AH28"/>
    <mergeCell ref="AJ28:AN28"/>
    <mergeCell ref="AO28:AS28"/>
    <mergeCell ref="G27:K27"/>
    <mergeCell ref="M27:Q27"/>
    <mergeCell ref="R27:V27"/>
    <mergeCell ref="AD27:AH27"/>
    <mergeCell ref="AJ27:AN27"/>
    <mergeCell ref="AO27:AS27"/>
    <mergeCell ref="AU22:AU24"/>
    <mergeCell ref="A23:F24"/>
    <mergeCell ref="C26:Q26"/>
    <mergeCell ref="R26:V26"/>
    <mergeCell ref="AN22:AN24"/>
    <mergeCell ref="AO22:AP24"/>
    <mergeCell ref="AQ22:AQ24"/>
    <mergeCell ref="AR22:AR24"/>
    <mergeCell ref="AS22:AT24"/>
    <mergeCell ref="A22:F22"/>
    <mergeCell ref="AE22:AJ24"/>
    <mergeCell ref="AK22:AK24"/>
    <mergeCell ref="AL22:AL24"/>
    <mergeCell ref="AM22:AM24"/>
    <mergeCell ref="Z26:AN26"/>
    <mergeCell ref="AO26:AS26"/>
    <mergeCell ref="AU16:AU18"/>
    <mergeCell ref="A17:F18"/>
    <mergeCell ref="A19:F19"/>
    <mergeCell ref="Y19:AD21"/>
    <mergeCell ref="AK19:AK21"/>
    <mergeCell ref="AL19:AL21"/>
    <mergeCell ref="AM19:AM21"/>
    <mergeCell ref="AN19:AN21"/>
    <mergeCell ref="AO19:AP21"/>
    <mergeCell ref="AQ19:AQ21"/>
    <mergeCell ref="AR19:AR21"/>
    <mergeCell ref="AS19:AT21"/>
    <mergeCell ref="AU19:AU21"/>
    <mergeCell ref="A20:F21"/>
    <mergeCell ref="AN16:AN18"/>
    <mergeCell ref="AO16:AP18"/>
    <mergeCell ref="AQ16:AQ18"/>
    <mergeCell ref="AR16:AR18"/>
    <mergeCell ref="AS16:AT18"/>
    <mergeCell ref="A16:F16"/>
    <mergeCell ref="S16:X18"/>
    <mergeCell ref="AK16:AK18"/>
    <mergeCell ref="AL16:AL18"/>
    <mergeCell ref="AM16:AM18"/>
    <mergeCell ref="AU10:AU12"/>
    <mergeCell ref="AR13:AR15"/>
    <mergeCell ref="AS13:AT15"/>
    <mergeCell ref="AU13:AU15"/>
    <mergeCell ref="A14:F15"/>
    <mergeCell ref="AN10:AN12"/>
    <mergeCell ref="AO10:AP12"/>
    <mergeCell ref="AQ10:AQ12"/>
    <mergeCell ref="AR10:AR12"/>
    <mergeCell ref="AS10:AT12"/>
    <mergeCell ref="A10:F10"/>
    <mergeCell ref="G10:L12"/>
    <mergeCell ref="AK10:AK12"/>
    <mergeCell ref="AL10:AL12"/>
    <mergeCell ref="AM10:AM12"/>
    <mergeCell ref="A11:F12"/>
    <mergeCell ref="A13:F13"/>
    <mergeCell ref="M13:R15"/>
    <mergeCell ref="AK13:AK15"/>
    <mergeCell ref="AL13:AL15"/>
    <mergeCell ref="AM13:AM15"/>
    <mergeCell ref="AN13:AN15"/>
    <mergeCell ref="AO13:AP15"/>
    <mergeCell ref="AQ13:AQ15"/>
    <mergeCell ref="AR7:AR9"/>
    <mergeCell ref="AS7:AT9"/>
    <mergeCell ref="AU7:AU9"/>
    <mergeCell ref="A8:F8"/>
    <mergeCell ref="G8:L9"/>
    <mergeCell ref="M8:R9"/>
    <mergeCell ref="S8:X9"/>
    <mergeCell ref="Y8:AD9"/>
    <mergeCell ref="AE8:AJ9"/>
    <mergeCell ref="AO8:AP8"/>
    <mergeCell ref="A9:F9"/>
    <mergeCell ref="AO9:AP9"/>
    <mergeCell ref="AE7:AJ7"/>
    <mergeCell ref="AK7:AK9"/>
    <mergeCell ref="AL7:AL9"/>
    <mergeCell ref="AO7:AP7"/>
    <mergeCell ref="AQ7:AQ9"/>
    <mergeCell ref="A7:F7"/>
    <mergeCell ref="G7:L7"/>
    <mergeCell ref="M7:R7"/>
    <mergeCell ref="S7:X7"/>
    <mergeCell ref="Y7:AD7"/>
    <mergeCell ref="AQ35:AQ37"/>
    <mergeCell ref="AR35:AR37"/>
    <mergeCell ref="AS35:AT37"/>
    <mergeCell ref="AU35:AU37"/>
    <mergeCell ref="A36:F36"/>
    <mergeCell ref="G36:L37"/>
    <mergeCell ref="M36:R37"/>
    <mergeCell ref="S36:X37"/>
    <mergeCell ref="Y36:AD37"/>
    <mergeCell ref="AE36:AJ37"/>
    <mergeCell ref="AO36:AP36"/>
    <mergeCell ref="A37:F37"/>
    <mergeCell ref="AO37:AP37"/>
    <mergeCell ref="A35:F35"/>
    <mergeCell ref="G35:L35"/>
    <mergeCell ref="M35:R35"/>
    <mergeCell ref="S35:X35"/>
    <mergeCell ref="Y35:AD35"/>
    <mergeCell ref="AE35:AJ35"/>
    <mergeCell ref="AK35:AK37"/>
    <mergeCell ref="AL35:AL37"/>
    <mergeCell ref="AO35:AP35"/>
    <mergeCell ref="AS38:AT40"/>
    <mergeCell ref="AU38:AU40"/>
    <mergeCell ref="A39:F40"/>
    <mergeCell ref="A41:F41"/>
    <mergeCell ref="M41:R43"/>
    <mergeCell ref="AK41:AK43"/>
    <mergeCell ref="AL41:AL43"/>
    <mergeCell ref="AM41:AM43"/>
    <mergeCell ref="AN41:AN43"/>
    <mergeCell ref="AO41:AP43"/>
    <mergeCell ref="AQ41:AQ43"/>
    <mergeCell ref="AR41:AR43"/>
    <mergeCell ref="AS41:AT43"/>
    <mergeCell ref="AU41:AU43"/>
    <mergeCell ref="A42:F43"/>
    <mergeCell ref="A38:F38"/>
    <mergeCell ref="G38:L40"/>
    <mergeCell ref="AK38:AK40"/>
    <mergeCell ref="AL38:AL40"/>
    <mergeCell ref="AM38:AM40"/>
    <mergeCell ref="AN38:AN40"/>
    <mergeCell ref="AO38:AP40"/>
    <mergeCell ref="AQ38:AQ40"/>
    <mergeCell ref="AR38:AR40"/>
    <mergeCell ref="AS44:AT46"/>
    <mergeCell ref="AU44:AU46"/>
    <mergeCell ref="A45:F46"/>
    <mergeCell ref="A47:F47"/>
    <mergeCell ref="Y47:AD49"/>
    <mergeCell ref="AK47:AK49"/>
    <mergeCell ref="AL47:AL49"/>
    <mergeCell ref="AM47:AM49"/>
    <mergeCell ref="AN47:AN49"/>
    <mergeCell ref="AO47:AP49"/>
    <mergeCell ref="AQ47:AQ49"/>
    <mergeCell ref="AR47:AR49"/>
    <mergeCell ref="AS47:AT49"/>
    <mergeCell ref="AU47:AU49"/>
    <mergeCell ref="A48:F49"/>
    <mergeCell ref="A44:F44"/>
    <mergeCell ref="S44:X46"/>
    <mergeCell ref="AK44:AK46"/>
    <mergeCell ref="AL44:AL46"/>
    <mergeCell ref="AM44:AM46"/>
    <mergeCell ref="AN44:AN46"/>
    <mergeCell ref="AO44:AP46"/>
    <mergeCell ref="AQ44:AQ46"/>
    <mergeCell ref="AR44:AR46"/>
    <mergeCell ref="AS50:AT52"/>
    <mergeCell ref="AU50:AU52"/>
    <mergeCell ref="A51:F52"/>
    <mergeCell ref="C54:Q54"/>
    <mergeCell ref="R54:V54"/>
    <mergeCell ref="G55:K55"/>
    <mergeCell ref="M55:Q55"/>
    <mergeCell ref="R55:V55"/>
    <mergeCell ref="A50:F50"/>
    <mergeCell ref="AE50:AJ52"/>
    <mergeCell ref="AK50:AK52"/>
    <mergeCell ref="AL50:AL52"/>
    <mergeCell ref="AM50:AM52"/>
    <mergeCell ref="AN50:AN52"/>
    <mergeCell ref="AO50:AP52"/>
    <mergeCell ref="AQ50:AQ52"/>
    <mergeCell ref="AR50:AR52"/>
    <mergeCell ref="AD55:AH55"/>
    <mergeCell ref="AJ55:AN55"/>
    <mergeCell ref="AO55:AS55"/>
    <mergeCell ref="Z54:AN54"/>
    <mergeCell ref="AO54:AS54"/>
    <mergeCell ref="G56:K56"/>
    <mergeCell ref="M56:Q56"/>
    <mergeCell ref="R56:V56"/>
    <mergeCell ref="AD56:AH56"/>
    <mergeCell ref="AJ56:AN56"/>
    <mergeCell ref="AO56:AS56"/>
    <mergeCell ref="G57:K57"/>
    <mergeCell ref="M57:Q57"/>
    <mergeCell ref="R57:V57"/>
    <mergeCell ref="AD57:AH57"/>
    <mergeCell ref="AJ57:AN57"/>
    <mergeCell ref="AO57:AS57"/>
    <mergeCell ref="G58:K58"/>
    <mergeCell ref="M58:Q58"/>
    <mergeCell ref="R58:V58"/>
    <mergeCell ref="AG68:AJ69"/>
    <mergeCell ref="AR68:AU69"/>
    <mergeCell ref="A74:D75"/>
    <mergeCell ref="L74:O75"/>
    <mergeCell ref="AG74:AJ75"/>
    <mergeCell ref="AR74:AU75"/>
    <mergeCell ref="A63:G64"/>
    <mergeCell ref="A68:D69"/>
    <mergeCell ref="L68:O69"/>
    <mergeCell ref="Q68:T69"/>
    <mergeCell ref="AB68:AE69"/>
    <mergeCell ref="AD58:AH58"/>
    <mergeCell ref="AJ58:AN58"/>
    <mergeCell ref="AO58:AS58"/>
    <mergeCell ref="G59:K59"/>
    <mergeCell ref="M59:Q59"/>
    <mergeCell ref="R59:V59"/>
    <mergeCell ref="AD59:AH59"/>
    <mergeCell ref="AJ59:AN59"/>
    <mergeCell ref="AO59:AS59"/>
  </mergeCells>
  <phoneticPr fontId="2"/>
  <dataValidations count="1">
    <dataValidation imeMode="halfAlpha" allowBlank="1" showInputMessage="1" showErrorMessage="1" sqref="BRB17 ADO22:ADO24 ANK22:ANK24 AXG22:AXG24 BHC22:BHC24 BQY22:BQY24 CAU22:CAU24 CKQ22:CKQ24 CUM22:CUM24 DEI22:DEI24 DOE22:DOE24 DYA22:DYA24 EHW22:EHW24 ERS22:ERS24 FBO22:FBO24 FLK22:FLK24 FVG22:FVG24 GFC22:GFC24 GOY22:GOY24 GYU22:GYU24 HIQ22:HIQ24 HSM22:HSM24 ICI22:ICI24 IME22:IME24 IWA22:IWA24 JFW22:JFW24 JPS22:JPS24 JZO22:JZO24 KJK22:KJK24 KTG22:KTG24 LDC22:LDC24 LMY22:LMY24 LWU22:LWU24 MGQ22:MGQ24 MQM22:MQM24 NAI22:NAI24 NKE22:NKE24 NUA22:NUA24 ODW22:ODW24 ONS22:ONS24 OXO22:OXO24 PHK22:PHK24 PRG22:PRG24 QBC22:QBC24 QKY22:QKY24 QUU22:QUU24 REQ22:REQ24 ROM22:ROM24 RYI22:RYI24 SIE22:SIE24 SSA22:SSA24 TBW22:TBW24 TLS22:TLS24 TVO22:TVO24 UFK22:UFK24 UPG22:UPG24 UZC22:UZC24 VIY22:VIY24 VSU22:VSU24 WCQ22:WCQ24 WMM22:WMM24 WWI22:WWI24 KQ10:KQ24 UM10:UM24 CAX17 AEI10:AEI24 AOE10:AOE24 AYA10:AYA24 BHW10:BHW24 BRS10:BRS24 CBO10:CBO24 CLK10:CLK24 CVG10:CVG24 DFC10:DFC24 DOY10:DOY24 DYU10:DYU24 EIQ10:EIQ24 ESM10:ESM24 FCI10:FCI24 FME10:FME24 FWA10:FWA24 GFW10:GFW24 GPS10:GPS24 GZO10:GZO24 HJK10:HJK24 HTG10:HTG24 IDC10:IDC24 IMY10:IMY24 IWU10:IWU24 JGQ10:JGQ24 JQM10:JQM24 KAI10:KAI24 KKE10:KKE24 KUA10:KUA24 LDW10:LDW24 LNS10:LNS24 LXO10:LXO24 MHK10:MHK24 MRG10:MRG24 NBC10:NBC24 NKY10:NKY24 NUU10:NUU24 OEQ10:OEQ24 OOM10:OOM24 OYI10:OYI24 PIE10:PIE24 PSA10:PSA24 QBW10:QBW24 QLS10:QLS24 QVO10:QVO24 RFK10:RFK24 RPG10:RPG24 RZC10:RZC24 SIY10:SIY24 SSU10:SSU24 TCQ10:TCQ24 TMM10:TMM24 TWI10:TWI24 UGE10:UGE24 UQA10:UQA24 UZW10:UZW24 VJS10:VJS24 VTO10:VTO24 WDK10:WDK24 WNG10:WNG24 WXC10:WXC24 JG13:JG24 TC13:TC24 CKT17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CUP17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DEL17 ACY13:ACY24 AMU13:AMU24 AWQ13:AWQ24 BGM13:BGM24 BQI13:BQI24 CAE13:CAE24 CKA13:CKA24 CTW13:CTW24 DDS13:DDS24 DNO13:DNO24 DXK13:DXK24 EHG13:EHG24 ERC13:ERC24 FAY13:FAY24 FKU13:FKU24 FUQ13:FUQ24 GEM13:GEM24 GOI13:GOI24 GYE13:GYE24 HIA13:HIA24 HRW13:HRW24 IBS13:IBS24 ILO13:ILO24 IVK13:IVK24 JFG13:JFG24 JPC13:JPC24 JYY13:JYY24 KIU13:KIU24 KSQ13:KSQ24 LCM13:LCM24 LMI13:LMI24 LWE13:LWE24 MGA13:MGA24 MPW13:MPW24 MZS13:MZS24 NJO13:NJO24 NTK13:NTK24 ODG13:ODG24 ONC13:ONC24 OWY13:OWY24 PGU13:PGU24 PQQ13:PQQ24 QAM13:QAM24 QKI13:QKI24 QUE13:QUE24 REA13:REA24 RNW13:RNW24 RXS13:RXS24 SHO13:SHO24 SRK13:SRK24 TBG13:TBG24 TLC13:TLC24 TUY13:TUY24 UEU13:UEU24 UOQ13:UOQ24 UYM13:UYM24 VII13:VII24 VSE13:VSE24 WCA13:WCA24 WLW13:WLW24 WVS13:WVS24 JE13:JE24 TA13:TA24 DOH17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DYD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EHZ17 ACW13:ACW24 AMS13:AMS24 AWO13:AWO24 BGK13:BGK24 BQG13:BQG24 CAC13:CAC24 CJY13:CJY24 CTU13:CTU24 DDQ13:DDQ24 DNM13:DNM24 DXI13:DXI24 EHE13:EHE24 ERA13:ERA24 FAW13:FAW24 FKS13:FKS24 FUO13:FUO24 GEK13:GEK24 GOG13:GOG24 GYC13:GYC24 HHY13:HHY24 HRU13:HRU24 IBQ13:IBQ24 ILM13:ILM24 IVI13:IVI24 JFE13:JFE24 JPA13:JPA24 JYW13:JYW24 KIS13:KIS24 KSO13:KSO24 LCK13:LCK24 LMG13:LMG24 LWC13:LWC24 MFY13:MFY24 MPU13:MPU24 MZQ13:MZQ24 NJM13:NJM24 NTI13:NTI24 ODE13:ODE24 ONA13:ONA24 OWW13:OWW24 PGS13:PGS24 PQO13:PQO24 QAK13:QAK24 QKG13:QKG24 QUC13:QUC24 RDY13:RDY24 RNU13:RNU24 RXQ13:RXQ24 SHM13:SHM24 SRI13:SRI24 TBE13:TBE24 TLA13:TLA24 TUW13:TUW24 UES13:UES24 UOO13:UOO24 UYK13:UYK24 VIG13:VIG24 VSC13:VSC24 WBY13:WBY24 WLU13:WLU24 WVQ13:WVQ24 JY22:JY24 TU22:TU24 ERV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FBR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FLN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FVJ17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GFF17 ADQ22:ADQ24 ANM22:ANM24 AXI22:AXI24 BHE22:BHE24 BRA22:BRA24 CAW22:CAW24 CKS22:CKS24 CUO22:CUO24 DEK22:DEK24 DOG22:DOG24 DYC22:DYC24 EHY22:EHY24 ERU22:ERU24 FBQ22:FBQ24 FLM22:FLM24 FVI22:FVI24 GFE22:GFE24 GPA22:GPA24 GYW22:GYW24 HIS22:HIS24 HSO22:HSO24 ICK22:ICK24 IMG22:IMG24 IWC22:IWC24 JFY22:JFY24 JPU22:JPU24 JZQ22:JZQ24 KJM22:KJM24 KTI22:KTI24 LDE22:LDE24 LNA22:LNA24 LWW22:LWW24 MGS22:MGS24 MQO22:MQO24 NAK22:NAK24 NKG22:NKG24 NUC22:NUC24 ODY22:ODY24 ONU22:ONU24 OXQ22:OXQ24 PHM22:PHM24 PRI22:PRI24 QBE22:QBE24 QLA22:QLA24 QUW22:QUW24 RES22:RES24 ROO22:ROO24 RYK22:RYK24 SIG22:SIG24 SSC22:SSC24 TBY22:TBY24 TLU22:TLU24 TVQ22:TVQ24 UFM22:UFM24 UPI22:UPI24 UZE22:UZE24 VJA22:VJA24 VSW22:VSW24 WCS22:WCS24 WMO22:WMO24 WWK22:WWK24 JK16:JK24 TG16:TG24 GPB17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GYX17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HIT17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HSP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ICL17 JS10:JS15 TO10:TO15 ADK10:ADK15 ANG10:ANG15 AXC10:AXC15 BGY10:BGY15 BQU10:BQU15 CAQ10:CAQ15 CKM10:CKM15 CUI10:CUI15 DEE10:DEE15 DOA10:DOA15 DXW10:DXW15 EHS10:EHS15 ERO10:ERO15 FBK10:FBK15 FLG10:FLG15 FVC10:FVC15 GEY10:GEY15 GOU10:GOU15 GYQ10:GYQ15 HIM10:HIM15 HSI10:HSI15 ICE10:ICE15 IMA10:IMA15 IVW10:IVW15 JFS10:JFS15 JPO10:JPO15 JZK10:JZK15 KJG10:KJG15 KTC10:KTC15 LCY10:LCY15 LMU10:LMU15 LWQ10:LWQ15 MGM10:MGM15 MQI10:MQI15 NAE10:NAE15 NKA10:NKA15 NTW10:NTW15 ODS10:ODS15 ONO10:ONO15 OXK10:OXK15 PHG10:PHG15 PRC10:PRC15 QAY10:QAY15 QKU10:QKU15 QUQ10:QUQ15 REM10:REM15 ROI10:ROI15 RYE10:RYE15 SIA10:SIA15 SRW10:SRW15 TBS10:TBS15 TLO10:TLO15 TVK10:TVK15 UFG10:UFG15 UPC10:UPC15 UYY10:UYY15 VIU10:VIU15 VSQ10:VSQ15 WCM10:WCM15 WMI10:WMI15 WWE10:WWE15 IMH17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IWD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JFZ17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PV17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JZR17 JM10:JM12 TI10:TI12 ADE10:ADE12 ANA10:ANA12 AWW10:AWW12 BGS10:BGS12 BQO10:BQO12 CAK10:CAK12 CKG10:CKG12 CUC10:CUC12 DDY10:DDY12 DNU10:DNU12 DXQ10:DXQ12 EHM10:EHM12 ERI10:ERI12 FBE10:FBE12 FLA10:FLA12 FUW10:FUW12 GES10:GES12 GOO10:GOO12 GYK10:GYK12 HIG10:HIG12 HSC10:HSC12 IBY10:IBY12 ILU10:ILU12 IVQ10:IVQ12 JFM10:JFM12 JPI10:JPI12 JZE10:JZE12 KJA10:KJA12 KSW10:KSW12 LCS10:LCS12 LMO10:LMO12 LWK10:LWK12 MGG10:MGG12 MQC10:MQC12 MZY10:MZY12 NJU10:NJU12 NTQ10:NTQ12 ODM10:ODM12 ONI10:ONI12 OXE10:OXE12 PHA10:PHA12 PQW10:PQW12 QAS10:QAS12 QKO10:QKO12 QUK10:QUK12 REG10:REG12 ROC10:ROC12 RXY10:RXY12 SHU10:SHU12 SRQ10:SRQ12 TBM10:TBM12 TLI10:TLI12 TVE10:TVE12 UFA10:UFA12 UOW10:UOW12 UYS10:UYS12 VIO10:VIO12 VSK10:VSK12 WCG10:WCG12 WMC10:WMC12 WVY10:WVY12 KJN17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KTJ17 JY10:JY18 TU10:TU18 ADQ10:ADQ18 ANM10:ANM18 AXI10:AXI18 BHE10:BHE18 BRA10:BRA18 CAW10:CAW18 CKS10:CKS18 CUO10:CUO18 DEK10:DEK18 DOG10:DOG18 DYC10:DYC18 EHY10:EHY18 ERU10:ERU18 FBQ10:FBQ18 FLM10:FLM18 FVI10:FVI18 GFE10:GFE18 GPA10:GPA18 GYW10:GYW18 HIS10:HIS18 HSO10:HSO18 ICK10:ICK18 IMG10:IMG18 IWC10:IWC18 JFY10:JFY18 JPU10:JPU18 JZQ10:JZQ18 KJM10:KJM18 KTI10:KTI18 LDE10:LDE18 LNA10:LNA18 LWW10:LWW18 MGS10:MGS18 MQO10:MQO18 NAK10:NAK18 NKG10:NKG18 NUC10:NUC18 ODY10:ODY18 ONU10:ONU18 OXQ10:OXQ18 PHM10:PHM18 PRI10:PRI18 QBE10:QBE18 QLA10:QLA18 QUW10:QUW18 RES10:RES18 ROO10:ROO18 RYK10:RYK18 SIG10:SIG18 SSC10:SSC18 TBY10:TBY18 TLU10:TLU18 TVQ10:TVQ18 UFM10:UFM18 UPI10:UPI18 UZE10:UZE18 VJA10:VJA18 VSW10:VSW18 WCS10:WCS18 WMO10:WMO18 WWK10:WWK18 LDF17 JW10:JW18 TS10:TS18 ADO10:ADO18 ANK10:ANK18 AXG10:AXG18 BHC10:BHC18 BQY10:BQY18 CAU10:CAU18 CKQ10:CKQ18 CUM10:CUM18 DEI10:DEI18 DOE10:DOE18 DYA10:DYA18 EHW10:EHW18 ERS10:ERS18 FBO10:FBO18 FLK10:FLK18 FVG10:FVG18 GFC10:GFC18 GOY10:GOY18 GYU10:GYU18 HIQ10:HIQ18 HSM10:HSM18 ICI10:ICI18 IME10:IME18 IWA10:IWA18 JFW10:JFW18 JPS10:JPS18 JZO10:JZO18 KJK10:KJK18 KTG10:KTG18 LDC10:LDC18 LMY10:LMY18 LWU10:LWU18 MGQ10:MGQ18 MQM10:MQM18 NAI10:NAI18 NKE10:NKE18 NUA10:NUA18 ODW10:ODW18 ONS10:ONS18 OXO10:OXO18 PHK10:PHK18 PRG10:PRG18 QBC10:QBC18 QKY10:QKY18 QUU10:QUU18 REQ10:REQ18 ROM10:ROM18 RYI10:RYI18 SIE10:SIE18 SSA10:SSA18 TBW10:TBW18 TLS10:TLS18 TVO10:TVO18 UFK10:UFK18 UPG10:UPG18 UZC10:UZC18 VIY10:VIY18 VSU10:VSU18 WCQ10:WCQ18 WMM10:WMM18 WWI10:WWI18 LNB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LWX17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MGT17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MQP17 KB14 TX14 ADT14 ANP14 AXL14 BHH14 BRD14 CAZ14 CKV14 CUR14 DEN14 DOJ14 DYF14 EIB14 ERX14 FBT14 FLP14 FVL14 GFH14 GPD14 GYZ14 HIV14 HSR14 ICN14 IMJ14 IWF14 JGB14 JPX14 JZT14 KJP14 KTL14 LDH14 LND14 LWZ14 MGV14 MQR14 NAN14 NKJ14 NUF14 OEB14 ONX14 OXT14 PHP14 PRL14 QBH14 QLD14 QUZ14 REV14 ROR14 RYN14 SIJ14 SSF14 TCB14 TLX14 TVT14 UFP14 UPL14 UZH14 VJD14 VSZ14 WCV14 WMR14 WWN14 NAL17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NKH17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NUD17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ODZ17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ONV17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OXR17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PHN17 ADC16:ADC24 AMY16:AMY24 AWU16:AWU24 BGQ16:BGQ24 BQM16:BQM24 CAI16:CAI24 CKE16:CKE24 CUA16:CUA24 DDW16:DDW24 DNS16:DNS24 DXO16:DXO24 EHK16:EHK24 ERG16:ERG24 FBC16:FBC24 FKY16:FKY24 FUU16:FUU24 GEQ16:GEQ24 GOM16:GOM24 GYI16:GYI24 HIE16:HIE24 HSA16:HSA24 IBW16:IBW24 ILS16:ILS24 IVO16:IVO24 JFK16:JFK24 JPG16:JPG24 JZC16:JZC24 KIY16:KIY24 KSU16:KSU24 LCQ16:LCQ24 LMM16:LMM24 LWI16:LWI24 MGE16:MGE24 MQA16:MQA24 MZW16:MZW24 NJS16:NJS24 NTO16:NTO24 ODK16:ODK24 ONG16:ONG24 OXC16:OXC24 PGY16:PGY24 PQU16:PQU24 QAQ16:QAQ24 QKM16:QKM24 QUI16:QUI24 REE16:REE24 ROA16:ROA24 RXW16:RXW24 SHS16:SHS24 SRO16:SRO24 TBK16:TBK24 TLG16:TLG24 TVC16:TVC24 UEY16:UEY24 UOU16:UOU24 UYQ16:UYQ24 VIM16:VIM24 VSI16:VSI24 WCE16:WCE24 WMA16:WMA24 WVW16:WVW24 JQ19:JQ24 TM19:TM24 PRJ17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QBF17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QLB17 ADI19:ADI24 ANE19:ANE24 AXA19:AXA24 BGW19:BGW24 BQS19:BQS24 CAO19:CAO24 CKK19:CKK24 CUG19:CUG24 DEC19:DEC24 DNY19:DNY24 DXU19:DXU24 EHQ19:EHQ24 ERM19:ERM24 FBI19:FBI24 FLE19:FLE24 FVA19:FVA24 GEW19:GEW24 GOS19:GOS24 GYO19:GYO24 HIK19:HIK24 HSG19:HSG24 ICC19:ICC24 ILY19:ILY24 IVU19:IVU24 JFQ19:JFQ24 JPM19:JPM24 JZI19:JZI24 KJE19:KJE24 KTA19:KTA24 LCW19:LCW24 LMS19:LMS24 LWO19:LWO24 MGK19:MGK24 MQG19:MQG24 NAC19:NAC24 NJY19:NJY24 NTU19:NTU24 ODQ19:ODQ24 ONM19:ONM24 OXI19:OXI24 PHE19:PHE24 PRA19:PRA24 QAW19:QAW24 QKS19:QKS24 QUO19:QUO24 REK19:REK24 ROG19:ROG24 RYC19:RYC24 SHY19:SHY24 SRU19:SRU24 TBQ19:TBQ24 TLM19:TLM24 TVI19:TVI24 UFE19:UFE24 UPA19:UPA24 UYW19:UYW24 VIS19:VIS24 VSO19:VSO24 WCK19:WCK24 WMG19:WMG24 WWC19:WWC24 JM16:JM24 TI16:TI24 QUX17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RET17 KE10:KE21 UA10:UA21 ADW10:ADW21 ANS10:ANS21 AXO10:AXO21 BHK10:BHK21 BRG10:BRG21 CBC10:CBC21 CKY10:CKY21 CUU10:CUU21 DEQ10:DEQ21 DOM10:DOM21 DYI10:DYI21 EIE10:EIE21 ESA10:ESA21 FBW10:FBW21 FLS10:FLS21 FVO10:FVO21 GFK10:GFK21 GPG10:GPG21 GZC10:GZC21 HIY10:HIY21 HSU10:HSU21 ICQ10:ICQ21 IMM10:IMM21 IWI10:IWI21 JGE10:JGE21 JQA10:JQA21 JZW10:JZW21 KJS10:KJS21 KTO10:KTO21 LDK10:LDK21 LNG10:LNG21 LXC10:LXC21 MGY10:MGY21 MQU10:MQU21 NAQ10:NAQ21 NKM10:NKM21 NUI10:NUI21 OEE10:OEE21 OOA10:OOA21 OXW10:OXW21 PHS10:PHS21 PRO10:PRO21 QBK10:QBK21 QLG10:QLG21 QVC10:QVC21 REY10:REY21 ROU10:ROU21 RYQ10:RYQ21 SIM10:SIM21 SSI10:SSI21 TCE10:TCE21 TMA10:TMA21 TVW10:TVW21 UFS10:UFS21 UPO10:UPO21 UZK10:UZK21 VJG10:VJG21 VTC10:VTC21 WCY10:WCY21 WMU10:WMU21 WWQ10:WWQ21 ROP17 KF11 UB11 ADX11 ANT11 AXP11 BHL11 BRH11 CBD11 CKZ11 CUV11 DER11 DON11 DYJ11 EIF11 ESB11 FBX11 FLT11 FVP11 GFL11 GPH11 GZD11 HIZ11 HSV11 ICR11 IMN11 IWJ11 JGF11 JQB11 JZX11 KJT11 KTP11 LDL11 LNH11 LXD11 MGZ11 MQV11 NAR11 NKN11 NUJ11 OEF11 OOB11 OXX11 PHT11 PRP11 QBL11 QLH11 QVD11 REZ11 ROV11 RYR11 SIN11 SSJ11 TCF11 TMB11 TVX11 UFT11 UPP11 UZL11 VJH11 VTD11 WCZ11 WMV11 WWR11 RYL17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SIH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SSD17 KC10:KC21 TY10:TY21 ADU10:ADU21 ANQ10:ANQ21 AXM10:AXM21 BHI10:BHI21 BRE10:BRE21 CBA10:CBA21 CKW10:CKW21 CUS10:CUS21 DEO10:DEO21 DOK10:DOK21 DYG10:DYG21 EIC10:EIC21 ERY10:ERY21 FBU10:FBU21 FLQ10:FLQ21 FVM10:FVM21 GFI10:GFI21 GPE10:GPE21 GZA10:GZA21 HIW10:HIW21 HSS10:HSS21 ICO10:ICO21 IMK10:IMK21 IWG10:IWG21 JGC10:JGC21 JPY10:JPY21 JZU10:JZU21 KJQ10:KJQ21 KTM10:KTM21 LDI10:LDI21 LNE10:LNE21 LXA10:LXA21 MGW10:MGW21 MQS10:MQS21 NAO10:NAO21 NKK10:NKK21 NUG10:NUG21 OEC10:OEC21 ONY10:ONY21 OXU10:OXU21 PHQ10:PHQ21 PRM10:PRM21 QBI10:QBI21 QLE10:QLE21 QVA10:QVA21 REW10:REW21 ROS10:ROS21 RYO10:RYO21 SIK10:SIK21 SSG10:SSG21 TCC10:TCC21 TLY10:TLY21 TVU10:TVU21 UFQ10:UFQ21 UPM10:UPM21 UZI10:UZI21 VJE10:VJE21 VTA10:VTA21 WCW10:WCW21 WMS10:WMS21 WWO10:WWO21 TBZ17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TLV17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TVR17 ADE16:ADE24 ANA16:ANA24 AWW16:AWW24 BGS16:BGS24 BQO16:BQO24 CAK16:CAK24 CKG16:CKG24 CUC16:CUC24 DDY16:DDY24 DNU16:DNU24 DXQ16:DXQ24 EHM16:EHM24 ERI16:ERI24 FBE16:FBE24 FLA16:FLA24 FUW16:FUW24 GES16:GES24 GOO16:GOO24 GYK16:GYK24 HIG16:HIG24 HSC16:HSC24 IBY16:IBY24 ILU16:ILU24 IVQ16:IVQ24 JFM16:JFM24 JPI16:JPI24 JZE16:JZE24 KJA16:KJA24 KSW16:KSW24 LCS16:LCS24 LMO16:LMO24 LWK16:LWK24 MGG16:MGG24 MQC16:MQC24 MZY16:MZY24 NJU16:NJU24 NTQ16:NTQ24 ODM16:ODM24 ONI16:ONI24 OXE16:OXE24 PHA16:PHA24 PQW16:PQW24 QAS16:QAS24 QKO16:QKO24 QUK16:QUK24 REG16:REG24 ROC16:ROC24 RXY16:RXY24 SHU16:SHU24 SRQ16:SRQ24 TBM16:TBM24 TLI16:TLI24 TVE16:TVE24 UFA16:UFA24 UOW16:UOW24 UYS16:UYS24 VIO16:VIO24 VSK16:VSK24 WCG16:WCG24 WMC16:WMC24 WVY16:WVY24 JS19:JS24 TO19:TO24 UFN17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UPJ17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ZF1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VJB17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VSX1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WCT17 ADK19:ADK24 ANG19:ANG24 AXC19:AXC24 BGY19:BGY24 BQU19:BQU24 CAQ19:CAQ24 CKM19:CKM24 CUI19:CUI24 DEE19:DEE24 DOA19:DOA24 DXW19:DXW24 EHS19:EHS24 ERO19:ERO24 FBK19:FBK24 FLG19:FLG24 FVC19:FVC24 GEY19:GEY24 GOU19:GOU24 GYQ19:GYQ24 HIM19:HIM24 HSI19:HSI24 ICE19:ICE24 IMA19:IMA24 IVW19:IVW24 JFS19:JFS24 JPO19:JPO24 JZK19:JZK24 KJG19:KJG24 KTC19:KTC24 LCY19:LCY24 LMU19:LMU24 LWQ19:LWQ24 MGM19:MGM24 MQI19:MQI24 NAE19:NAE24 NKA19:NKA24 NTW19:NTW24 ODS19:ODS24 ONO19:ONO24 OXK19:OXK24 PHG19:PHG24 PRC19:PRC24 QAY19:QAY24 QKU19:QKU24 QUQ19:QUQ24 REM19:REM24 ROI19:ROI24 RYE19:RYE24 SIA19:SIA24 SRW19:SRW24 TBS19:TBS24 TLO19:TLO24 TVK19:TVK24 UFG19:UFG24 UPC19:UPC24 UYY19:UYY24 VIU19:VIU24 VSQ19:VSQ24 WCM19:WCM24 WMI19:WMI24 WWE19:WWE24 AA22:AA24 AU10:AU24 WMP17 JQ10:JQ15 TM10:TM15 ADI10:ADI15 ANE10:ANE15 AXA10:AXA15 BGW10:BGW15 BQS10:BQS15 CAO10:CAO15 CKK10:CKK15 CUG10:CUG15 DEC10:DEC15 DNY10:DNY15 DXU10:DXU15 EHQ10:EHQ15 ERM10:ERM15 FBI10:FBI15 FLE10:FLE15 FVA10:FVA15 GEW10:GEW15 GOS10:GOS15 GYO10:GYO15 HIK10:HIK15 HSG10:HSG15 ICC10:ICC15 ILY10:ILY15 IVU10:IVU15 JFQ10:JFQ15 JPM10:JPM15 JZI10:JZI15 KJE10:KJE15 KTA10:KTA15 LCW10:LCW15 LMS10:LMS15 LWO10:LWO15 MGK10:MGK15 MQG10:MQG15 NAC10:NAC15 NJY10:NJY15 NTU10:NTU15 ODQ10:ODQ15 ONM10:ONM15 OXI10:OXI15 PHE10:PHE15 PRA10:PRA15 QAW10:QAW15 QKS10:QKS15 QUO10:QUO15 REK10:REK15 ROG10:ROG15 RYC10:RYC15 SHY10:SHY15 SRU10:SRU15 TBQ10:TBQ15 TLM10:TLM15 TVI10:TVI15 UFE10:UFE15 UPA10:UPA15 UYW10:UYW15 VIS10:VIS15 VSO10:VSO15 WCK10:WCK15 WMG10:WMG15 WWC10:WWC15 WWL17 JZ17 TV17 ADR17 ANN17 AXJ17 BHF17 K13:K24 L14 X23 I13:I24 N23 H20 AC22:AC24 Z17 H17 L17 L20 O16:O24 L23 AD23 T23 AJ17 W10:W15 AF20 N17 N11 O10:O12 Q10:Q12 R11 AC10:AC18 AA10:AA18 R17 Z23 T14 AF14 AF11 X14 Z14 AJ20 Z11 T11 U19:U24 AD14 AD11 Q16:Q24 X11 AI10:AI21 AJ11 AJ14 AF17 AG10:AG21 H14 T20 W19:W24 X20 R20 N20 R23 H23 JW22:JW24 U10:U15 JW50:JW52 AD45 BRB45 TS50:TS52 ADO50:ADO52 ANK50:ANK52 AXG50:AXG52 BHC50:BHC52 BQY50:BQY52 CAU50:CAU52 CKQ50:CKQ52 CUM50:CUM52 DEI50:DEI52 DOE50:DOE52 DYA50:DYA52 EHW50:EHW52 ERS50:ERS52 FBO50:FBO52 FLK50:FLK52 FVG50:FVG52 GFC50:GFC52 GOY50:GOY52 GYU50:GYU52 HIQ50:HIQ52 HSM50:HSM52 ICI50:ICI52 IME50:IME52 IWA50:IWA52 JFW50:JFW52 JPS50:JPS52 JZO50:JZO52 KJK50:KJK52 KTG50:KTG52 LDC50:LDC52 LMY50:LMY52 LWU50:LWU52 MGQ50:MGQ52 MQM50:MQM52 NAI50:NAI52 NKE50:NKE52 NUA50:NUA52 ODW50:ODW52 ONS50:ONS52 OXO50:OXO52 PHK50:PHK52 PRG50:PRG52 QBC50:QBC52 QKY50:QKY52 QUU50:QUU52 REQ50:REQ52 ROM50:ROM52 RYI50:RYI52 SIE50:SIE52 SSA50:SSA52 TBW50:TBW52 TLS50:TLS52 TVO50:TVO52 UFK50:UFK52 UPG50:UPG52 UZC50:UZC52 VIY50:VIY52 VSU50:VSU52 WCQ50:WCQ52 WMM50:WMM52 WWI50:WWI52 KQ38:KQ52 CAX45 UM38:UM52 AEI38:AEI52 AOE38:AOE52 AYA38:AYA52 BHW38:BHW52 BRS38:BRS52 CBO38:CBO52 CLK38:CLK52 CVG38:CVG52 DFC38:DFC52 DOY38:DOY52 DYU38:DYU52 EIQ38:EIQ52 ESM38:ESM52 FCI38:FCI52 FME38:FME52 FWA38:FWA52 GFW38:GFW52 GPS38:GPS52 GZO38:GZO52 HJK38:HJK52 HTG38:HTG52 IDC38:IDC52 IMY38:IMY52 IWU38:IWU52 JGQ38:JGQ52 JQM38:JQM52 KAI38:KAI52 KKE38:KKE52 KUA38:KUA52 LDW38:LDW52 LNS38:LNS52 LXO38:LXO52 MHK38:MHK52 MRG38:MRG52 NBC38:NBC52 NKY38:NKY52 NUU38:NUU52 OEQ38:OEQ52 OOM38:OOM52 OYI38:OYI52 PIE38:PIE52 PSA38:PSA52 QBW38:QBW52 QLS38:QLS52 QVO38:QVO52 RFK38:RFK52 RPG38:RPG52 RZC38:RZC52 SIY38:SIY52 SSU38:SSU52 TCQ38:TCQ52 TMM38:TMM52 TWI38:TWI52 UGE38:UGE52 UQA38:UQA52 UZW38:UZW52 VJS38:VJS52 VTO38:VTO52 WDK38:WDK52 WNG38:WNG52 WXC38:WXC52 JG41:JG52 CKT45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CUP45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DEL45 TC41:TC52 ACY41:ACY52 AMU41:AMU52 AWQ41:AWQ52 BGM41:BGM52 BQI41:BQI52 CAE41:CAE52 CKA41:CKA52 CTW41:CTW52 DDS41:DDS52 DNO41:DNO52 DXK41:DXK52 EHG41:EHG52 ERC41:ERC52 FAY41:FAY52 FKU41:FKU52 FUQ41:FUQ52 GEM41:GEM52 GOI41:GOI52 GYE41:GYE52 HIA41:HIA52 HRW41:HRW52 IBS41:IBS52 ILO41:ILO52 IVK41:IVK52 JFG41:JFG52 JPC41:JPC52 JYY41:JYY52 KIU41:KIU52 KSQ41:KSQ52 LCM41:LCM52 LMI41:LMI52 LWE41:LWE52 MGA41:MGA52 MPW41:MPW52 MZS41:MZS52 NJO41:NJO52 NTK41:NTK52 ODG41:ODG52 ONC41:ONC52 OWY41:OWY52 PGU41:PGU52 PQQ41:PQQ52 QAM41:QAM52 QKI41:QKI52 QUE41:QUE52 REA41:REA52 RNW41:RNW52 RXS41:RXS52 SHO41:SHO52 SRK41:SRK52 TBG41:TBG52 TLC41:TLC52 TUY41:TUY52 UEU41:UEU52 UOQ41:UOQ52 UYM41:UYM52 VII41:VII52 VSE41:VSE52 WCA41:WCA52 WLW41:WLW52 WVS41:WVS52 JE41:JE52 DOH45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DYD45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EHZ45 TA41:TA52 ACW41:ACW52 AMS41:AMS52 AWO41:AWO52 BGK41:BGK52 BQG41:BQG52 CAC41:CAC52 CJY41:CJY52 CTU41:CTU52 DDQ41:DDQ52 DNM41:DNM52 DXI41:DXI52 EHE41:EHE52 ERA41:ERA52 FAW41:FAW52 FKS41:FKS52 FUO41:FUO52 GEK41:GEK52 GOG41:GOG52 GYC41:GYC52 HHY41:HHY52 HRU41:HRU52 IBQ41:IBQ52 ILM41:ILM52 IVI41:IVI52 JFE41:JFE52 JPA41:JPA52 JYW41:JYW52 KIS41:KIS52 KSO41:KSO52 LCK41:LCK52 LMG41:LMG52 LWC41:LWC52 MFY41:MFY52 MPU41:MPU52 MZQ41:MZQ52 NJM41:NJM52 NTI41:NTI52 ODE41:ODE52 ONA41:ONA52 OWW41:OWW52 PGS41:PGS52 PQO41:PQO52 QAK41:QAK52 QKG41:QKG52 QUC41:QUC52 RDY41:RDY52 RNU41:RNU52 RXQ41:RXQ52 SHM41:SHM52 SRI41:SRI52 TBE41:TBE52 TLA41:TLA52 TUW41:TUW52 UES41:UES52 UOO41:UOO52 UYK41:UYK52 VIG41:VIG52 VSC41:VSC52 WBY41:WBY52 WLU41:WLU52 WVQ41:WVQ52 JY50:JY52 ERV45 JV45 TR45 ADN45 ANJ45 AXF45 BHB45 BQX45 CAT45 CKP45 CUL45 DEH45 DOD45 DXZ45 EHV45 ERR45 FBN45 FLJ45 FVF45 GFB45 GOX45 GYT45 HIP45 HSL45 ICH45 IMD45 IVZ45 JFV45 JPR45 JZN45 KJJ45 KTF45 LDB45 LMX45 LWT45 MGP45 MQL45 NAH45 NKD45 NTZ45 ODV45 ONR45 OXN45 PHJ45 PRF45 QBB45 QKX45 QUT45 REP45 ROL45 RYH45 SID45 SRZ45 TBV45 TLR45 TVN45 UFJ45 UPF45 UZB45 VIX45 VST45 WCP45 WML45 WWH45 FBR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FLN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FVJ45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GFF45 TU50:TU52 ADQ50:ADQ52 ANM50:ANM52 AXI50:AXI52 BHE50:BHE52 BRA50:BRA52 CAW50:CAW52 CKS50:CKS52 CUO50:CUO52 DEK50:DEK52 DOG50:DOG52 DYC50:DYC52 EHY50:EHY52 ERU50:ERU52 FBQ50:FBQ52 FLM50:FLM52 FVI50:FVI52 GFE50:GFE52 GPA50:GPA52 GYW50:GYW52 HIS50:HIS52 HSO50:HSO52 ICK50:ICK52 IMG50:IMG52 IWC50:IWC52 JFY50:JFY52 JPU50:JPU52 JZQ50:JZQ52 KJM50:KJM52 KTI50:KTI52 LDE50:LDE52 LNA50:LNA52 LWW50:LWW52 MGS50:MGS52 MQO50:MQO52 NAK50:NAK52 NKG50:NKG52 NUC50:NUC52 ODY50:ODY52 ONU50:ONU52 OXQ50:OXQ52 PHM50:PHM52 PRI50:PRI52 QBE50:QBE52 QLA50:QLA52 QUW50:QUW52 RES50:RES52 ROO50:ROO52 RYK50:RYK52 SIG50:SIG52 SSC50:SSC52 TBY50:TBY52 TLU50:TLU52 TVQ50:TVQ52 UFM50:UFM52 UPI50:UPI52 UZE50:UZE52 VJA50:VJA52 VSW50:VSW52 WCS50:WCS52 WMO50:WMO52 WWK50:WWK52 JK44:JK52 GPB45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GYX45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HIT45 JP51 TL51 ADH51 AND51 AWZ51 BGV51 BQR51 CAN51 CKJ51 CUF51 DEB51 DNX51 DXT51 EHP51 ERL51 FBH51 FLD51 FUZ51 GEV51 GOR51 GYN51 HIJ51 HSF51 ICB51 ILX51 IVT51 JFP51 JPL51 JZH51 KJD51 KSZ51 LCV51 LMR51 LWN51 MGJ51 MQF51 NAB51 NJX51 NTT51 ODP51 ONL51 OXH51 PHD51 PQZ51 QAV51 QKR51 QUN51 REJ51 ROF51 RYB51 SHX51 SRT51 TBP51 TLL51 TVH51 UFD51 UOZ51 UYV51 VIR51 VSN51 WCJ51 WMF51 WWB51 HSP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ICL45 JS38:JS43 TO38:TO43 ADK38:ADK43 ANG38:ANG43 AXC38:AXC43 BGY38:BGY43 BQU38:BQU43 CAQ38:CAQ43 CKM38:CKM43 CUI38:CUI43 DEE38:DEE43 DOA38:DOA43 DXW38:DXW43 EHS38:EHS43 ERO38:ERO43 FBK38:FBK43 FLG38:FLG43 FVC38:FVC43 GEY38:GEY43 GOU38:GOU43 GYQ38:GYQ43 HIM38:HIM43 HSI38:HSI43 ICE38:ICE43 IMA38:IMA43 IVW38:IVW43 JFS38:JFS43 JPO38:JPO43 JZK38:JZK43 KJG38:KJG43 KTC38:KTC43 LCY38:LCY43 LMU38:LMU43 LWQ38:LWQ43 MGM38:MGM43 MQI38:MQI43 NAE38:NAE43 NKA38:NKA43 NTW38:NTW43 ODS38:ODS43 ONO38:ONO43 OXK38:OXK43 PHG38:PHG43 PRC38:PRC43 QAY38:QAY43 QKU38:QKU43 QUQ38:QUQ43 REM38:REM43 ROI38:ROI43 RYE38:RYE43 SIA38:SIA43 SRW38:SRW43 TBS38:TBS43 TLO38:TLO43 TVK38:TVK43 UFG38:UFG43 UPC38:UPC43 UYY38:UYY43 VIU38:VIU43 VSQ38:VSQ43 WCM38:WCM43 WMI38:WMI43 WWE38:WWE43 IMH45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IWD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JFZ45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JPV45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JZR45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KJN45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KTJ45 JY38:JY46 TU38:TU46 ADQ38:ADQ46 ANM38:ANM46 AXI38:AXI46 BHE38:BHE46 BRA38:BRA46 CAW38:CAW46 CKS38:CKS46 CUO38:CUO46 DEK38:DEK46 DOG38:DOG46 DYC38:DYC46 EHY38:EHY46 ERU38:ERU46 FBQ38:FBQ46 FLM38:FLM46 FVI38:FVI46 GFE38:GFE46 GPA38:GPA46 GYW38:GYW46 HIS38:HIS46 HSO38:HSO46 ICK38:ICK46 IMG38:IMG46 IWC38:IWC46 JFY38:JFY46 JPU38:JPU46 JZQ38:JZQ46 KJM38:KJM46 KTI38:KTI46 LDE38:LDE46 LNA38:LNA46 LWW38:LWW46 MGS38:MGS46 MQO38:MQO46 NAK38:NAK46 NKG38:NKG46 NUC38:NUC46 ODY38:ODY46 ONU38:ONU46 OXQ38:OXQ46 PHM38:PHM46 PRI38:PRI46 QBE38:QBE46 QLA38:QLA46 QUW38:QUW46 RES38:RES46 ROO38:ROO46 RYK38:RYK46 SIG38:SIG46 SSC38:SSC46 TBY38:TBY46 TLU38:TLU46 TVQ38:TVQ46 UFM38:UFM46 UPI38:UPI46 UZE38:UZE46 VJA38:VJA46 VSW38:VSW46 WCS38:WCS46 WMO38:WMO46 WWK38:WWK46 LDF45 JW38:JW46 TS38:TS46 ADO38:ADO46 ANK38:ANK46 AXG38:AXG46 BHC38:BHC46 BQY38:BQY46 CAU38:CAU46 CKQ38:CKQ46 CUM38:CUM46 DEI38:DEI46 DOE38:DOE46 DYA38:DYA46 EHW38:EHW46 ERS38:ERS46 FBO38:FBO46 FLK38:FLK46 FVG38:FVG46 GFC38:GFC46 GOY38:GOY46 GYU38:GYU46 HIQ38:HIQ46 HSM38:HSM46 ICI38:ICI46 IME38:IME46 IWA38:IWA46 JFW38:JFW46 JPS38:JPS46 JZO38:JZO46 KJK38:KJK46 KTG38:KTG46 LDC38:LDC46 LMY38:LMY46 LWU38:LWU46 MGQ38:MGQ46 MQM38:MQM46 NAI38:NAI46 NKE38:NKE46 NUA38:NUA46 ODW38:ODW46 ONS38:ONS46 OXO38:OXO46 PHK38:PHK46 PRG38:PRG46 QBC38:QBC46 QKY38:QKY46 QUU38:QUU46 REQ38:REQ46 ROM38:ROM46 RYI38:RYI46 SIE38:SIE46 SSA38:SSA46 TBW38:TBW46 TLS38:TLS46 TVO38:TVO46 UFK38:UFK46 UPG38:UPG46 UZC38:UZC46 VIY38:VIY46 VSU38:VSU46 WCQ38:WCQ46 WMM38:WMM46 WWI38:WWI46 LNB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LWX45 JV51 TR51 ADN51 ANJ51 AXF51 BHB51 BQX51 CAT51 CKP51 CUL51 DEH51 DOD51 DXZ51 EHV51 ERR51 FBN51 FLJ51 FVF51 GFB51 GOX51 GYT51 HIP51 HSL51 ICH51 IMD51 IVZ51 JFV51 JPR51 JZN51 KJJ51 KTF51 LDB51 LMX51 LWT51 MGP51 MQL51 NAH51 NKD51 NTZ51 ODV51 ONR51 OXN51 PHJ51 PRF51 QBB51 QKX51 QUT51 REP51 ROL51 RYH51 SID51 SRZ51 TBV51 TLR51 TVN51 UFJ51 UPF51 UZB51 VIX51 VST51 WCP51 WML51 WWH51 MGT45 JP42 TL42 ADH42 AND42 AWZ42 BGV42 BQR42 CAN42 CKJ42 CUF42 DEB42 DNX42 DXT42 EHP42 ERL42 FBH42 FLD42 FUZ42 GEV42 GOR42 GYN42 HIJ42 HSF42 ICB42 ILX42 IVT42 JFP42 JPL42 JZH42 KJD42 KSZ42 LCV42 LMR42 LWN42 MGJ42 MQF42 NAB42 NJX42 NTT42 ODP42 ONL42 OXH42 PHD42 PQZ42 QAV42 QKR42 QUN42 REJ42 ROF42 RYB42 SHX42 SRT42 TBP42 TLL42 TVH42 UFD42 UOZ42 UYV42 VIR42 VSN42 WCJ42 WMF42 WWB42 MQP45 KB42 TX42 ADT42 ANP42 AXL42 BHH42 BRD42 CAZ42 CKV42 CUR42 DEN42 DOJ42 DYF42 EIB42 ERX42 FBT42 FLP42 FVL42 GFH42 GPD42 GYZ42 HIV42 HSR42 ICN42 IMJ42 IWF42 JGB42 JPX42 JZT42 KJP42 KTL42 LDH42 LND42 LWZ42 MGV42 MQR42 NAN42 NKJ42 NUF42 OEB42 ONX42 OXT42 PHP42 PRL42 QBH42 QLD42 QUZ42 REV42 ROR42 RYN42 SIJ42 SSF42 TCB42 TLX42 TVT42 UFP42 UPL42 UZH42 VJD42 VSZ42 WCV42 WMR42 WWN42 NAL45 KB39 TX39 ADT39 ANP39 AXL39 BHH39 BRD39 CAZ39 CKV39 CUR39 DEN39 DOJ39 DYF39 EIB39 ERX39 FBT39 FLP39 FVL39 GFH39 GPD39 GYZ39 HIV39 HSR39 ICN39 IMJ39 IWF39 JGB39 JPX39 JZT39 KJP39 KTL39 LDH39 LND39 LWZ39 MGV39 MQR39 NAN39 NKJ39 NUF39 OEB39 ONX39 OXT39 PHP39 PRL39 QBH39 QLD39 QUZ39 REV39 ROR39 RYN39 SIJ39 SSF39 TCB39 TLX39 TVT39 UFP39 UPL39 UZH39 VJD39 VSZ39 WCV39 WMR39 WWN39 NKH45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NUD45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ODZ45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ONV45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OXR45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PHN45 TG44:TG52 ADC44:ADC52 AMY44:AMY52 AWU44:AWU52 BGQ44:BGQ52 BQM44:BQM52 CAI44:CAI52 CKE44:CKE52 CUA44:CUA52 DDW44:DDW52 DNS44:DNS52 DXO44:DXO52 EHK44:EHK52 ERG44:ERG52 FBC44:FBC52 FKY44:FKY52 FUU44:FUU52 GEQ44:GEQ52 GOM44:GOM52 GYI44:GYI52 HIE44:HIE52 HSA44:HSA52 IBW44:IBW52 ILS44:ILS52 IVO44:IVO52 JFK44:JFK52 JPG44:JPG52 JZC44:JZC52 KIY44:KIY52 KSU44:KSU52 LCQ44:LCQ52 LMM44:LMM52 LWI44:LWI52 MGE44:MGE52 MQA44:MQA52 MZW44:MZW52 NJS44:NJS52 NTO44:NTO52 ODK44:ODK52 ONG44:ONG52 OXC44:OXC52 PGY44:PGY52 PQU44:PQU52 QAQ44:QAQ52 QKM44:QKM52 QUI44:QUI52 REE44:REE52 ROA44:ROA52 RXW44:RXW52 SHS44:SHS52 SRO44:SRO52 TBK44:TBK52 TLG44:TLG52 TVC44:TVC52 UEY44:UEY52 UOU44:UOU52 UYQ44:UYQ52 VIM44:VIM52 VSI44:VSI52 WCE44:WCE52 WMA44:WMA52 WVW44:WVW52 JQ47:JQ52 PRJ45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QBF45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QLB45 TM47:TM52 ADI47:ADI52 ANE47:ANE52 AXA47:AXA52 BGW47:BGW52 BQS47:BQS52 CAO47:CAO52 CKK47:CKK52 CUG47:CUG52 DEC47:DEC52 DNY47:DNY52 DXU47:DXU52 EHQ47:EHQ52 ERM47:ERM52 FBI47:FBI52 FLE47:FLE52 FVA47:FVA52 GEW47:GEW52 GOS47:GOS52 GYO47:GYO52 HIK47:HIK52 HSG47:HSG52 ICC47:ICC52 ILY47:ILY52 IVU47:IVU52 JFQ47:JFQ52 JPM47:JPM52 JZI47:JZI52 KJE47:KJE52 KTA47:KTA52 LCW47:LCW52 LMS47:LMS52 LWO47:LWO52 MGK47:MGK52 MQG47:MQG52 NAC47:NAC52 NJY47:NJY52 NTU47:NTU52 ODQ47:ODQ52 ONM47:ONM52 OXI47:OXI52 PHE47:PHE52 PRA47:PRA52 QAW47:QAW52 QKS47:QKS52 QUO47:QUO52 REK47:REK52 ROG47:ROG52 RYC47:RYC52 SHY47:SHY52 SRU47:SRU52 TBQ47:TBQ52 TLM47:TLM52 TVI47:TVI52 UFE47:UFE52 UPA47:UPA52 UYW47:UYW52 VIS47:VIS52 VSO47:VSO52 WCK47:WCK52 WMG47:WMG52 WWC47:WWC52 JM44:JM52 QUX45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RET45 KE38:KE49 UA38:UA49 ADW38:ADW49 ANS38:ANS49 AXO38:AXO49 BHK38:BHK49 BRG38:BRG49 CBC38:CBC49 CKY38:CKY49 CUU38:CUU49 DEQ38:DEQ49 DOM38:DOM49 DYI38:DYI49 EIE38:EIE49 ESA38:ESA49 FBW38:FBW49 FLS38:FLS49 FVO38:FVO49 GFK38:GFK49 GPG38:GPG49 GZC38:GZC49 HIY38:HIY49 HSU38:HSU49 ICQ38:ICQ49 IMM38:IMM49 IWI38:IWI49 JGE38:JGE49 JQA38:JQA49 JZW38:JZW49 KJS38:KJS49 KTO38:KTO49 LDK38:LDK49 LNG38:LNG49 LXC38:LXC49 MGY38:MGY49 MQU38:MQU49 NAQ38:NAQ49 NKM38:NKM49 NUI38:NUI49 OEE38:OEE49 OOA38:OOA49 OXW38:OXW49 PHS38:PHS49 PRO38:PRO49 QBK38:QBK49 QLG38:QLG49 QVC38:QVC49 REY38:REY49 ROU38:ROU49 RYQ38:RYQ49 SIM38:SIM49 SSI38:SSI49 TCE38:TCE49 TMA38:TMA49 TVW38:TVW49 UFS38:UFS49 UPO38:UPO49 UZK38:UZK49 VJG38:VJG49 VTC38:VTC49 WCY38:WCY49 WMU38:WMU49 WWQ38:WWQ49 ROP45 KF39 UB39 ADX39 ANT39 AXP39 BHL39 BRH39 CBD39 CKZ39 CUV39 DER39 DON39 DYJ39 EIF39 ESB39 FBX39 FLT39 FVP39 GFL39 GPH39 GZD39 HIZ39 HSV39 ICR39 IMN39 IWJ39 JGF39 JQB39 JZX39 KJT39 KTP39 LDL39 LNH39 LXD39 MGZ39 MQV39 NAR39 NKN39 NUJ39 OEF39 OOB39 OXX39 PHT39 PRP39 QBL39 QLH39 QVD39 REZ39 ROV39 RYR39 SIN39 SSJ39 TCF39 TMB39 TVX39 UFT39 UPP39 UZL39 VJH39 VTD39 WCZ39 WMV39 WWR39 RYL45 KF42 UB42 ADX42 ANT42 AXP42 BHL42 BRH42 CBD42 CKZ42 CUV42 DER42 DON42 DYJ42 EIF42 ESB42 FBX42 FLT42 FVP42 GFL42 GPH42 GZD42 HIZ42 HSV42 ICR42 IMN42 IWJ42 JGF42 JQB42 JZX42 KJT42 KTP42 LDL42 LNH42 LXD42 MGZ42 MQV42 NAR42 NKN42 NUJ42 OEF42 OOB42 OXX42 PHT42 PRP42 QBL42 QLH42 QVD42 REZ42 ROV42 RYR42 SIN42 SSJ42 TCF42 TMB42 TVX42 UFT42 UPP42 UZL42 VJH42 VTD42 WCZ42 WMV42 WWR42 SIH45 KB45 TX45 ADT45 ANP45 AXL45 BHH45 BRD45 CAZ45 CKV45 CUR45 DEN45 DOJ45 DYF45 EIB45 ERX45 FBT45 FLP45 FVL45 GFH45 GPD45 GYZ45 HIV45 HSR45 ICN45 IMJ45 IWF45 JGB45 JPX45 JZT45 KJP45 KTL45 LDH45 LND45 LWZ45 MGV45 MQR45 NAN45 NKJ45 NUF45 OEB45 ONX45 OXT45 PHP45 PRL45 QBH45 QLD45 QUZ45 REV45 ROR45 RYN45 SIJ45 SSF45 TCB45 TLX45 TVT45 UFP45 UPL45 UZH45 VJD45 VSZ45 WCV45 WMR45 WWN45 SSD45 KC38:KC49 TY38:TY49 ADU38:ADU49 ANQ38:ANQ49 AXM38:AXM49 BHI38:BHI49 BRE38:BRE49 CBA38:CBA49 CKW38:CKW49 CUS38:CUS49 DEO38:DEO49 DOK38:DOK49 DYG38:DYG49 EIC38:EIC49 ERY38:ERY49 FBU38:FBU49 FLQ38:FLQ49 FVM38:FVM49 GFI38:GFI49 GPE38:GPE49 GZA38:GZA49 HIW38:HIW49 HSS38:HSS49 ICO38:ICO49 IMK38:IMK49 IWG38:IWG49 JGC38:JGC49 JPY38:JPY49 JZU38:JZU49 KJQ38:KJQ49 KTM38:KTM49 LDI38:LDI49 LNE38:LNE49 LXA38:LXA49 MGW38:MGW49 MQS38:MQS49 NAO38:NAO49 NKK38:NKK49 NUG38:NUG49 OEC38:OEC49 ONY38:ONY49 OXU38:OXU49 PHQ38:PHQ49 PRM38:PRM49 QBI38:QBI49 QLE38:QLE49 QVA38:QVA49 REW38:REW49 ROS38:ROS49 RYO38:RYO49 SIK38:SIK49 SSG38:SSG49 TCC38:TCC49 TLY38:TLY49 TVU38:TVU49 UFQ38:UFQ49 UPM38:UPM49 UZI38:UZI49 VJE38:VJE49 VTA38:VTA49 WCW38:WCW49 WMS38:WMS49 WWO38:WWO49 TBZ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TLV45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VR45 TI44:TI52 ADE44:ADE52 ANA44:ANA52 AWW44:AWW52 BGS44:BGS52 BQO44:BQO52 CAK44:CAK52 CKG44:CKG52 CUC44:CUC52 DDY44:DDY52 DNU44:DNU52 DXQ44:DXQ52 EHM44:EHM52 ERI44:ERI52 FBE44:FBE52 FLA44:FLA52 FUW44:FUW52 GES44:GES52 GOO44:GOO52 GYK44:GYK52 HIG44:HIG52 HSC44:HSC52 IBY44:IBY52 ILU44:ILU52 IVQ44:IVQ52 JFM44:JFM52 JPI44:JPI52 JZE44:JZE52 KJA44:KJA52 KSW44:KSW52 LCS44:LCS52 LMO44:LMO52 LWK44:LWK52 MGG44:MGG52 MQC44:MQC52 MZY44:MZY52 NJU44:NJU52 NTQ44:NTQ52 ODM44:ODM52 ONI44:ONI52 OXE44:OXE52 PHA44:PHA52 PQW44:PQW52 QAS44:QAS52 QKO44:QKO52 QUK44:QUK52 REG44:REG52 ROC44:ROC52 RXY44:RXY52 SHU44:SHU52 SRQ44:SRQ52 TBM44:TBM52 TLI44:TLI52 TVE44:TVE52 UFA44:UFA52 UOW44:UOW52 UYS44:UYS52 VIO44:VIO52 VSK44:VSK52 WCG44:WCG52 WMC44:WMC52 WVY44:WVY52 JS47:JS52 UFN45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UPJ45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UZF45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VJB45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VSX45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WCT45 TO47:TO52 ADK47:ADK52 ANG47:ANG52 AXC47:AXC52 BGY47:BGY52 BQU47:BQU52 CAQ47:CAQ52 CKM47:CKM52 CUI47:CUI52 DEE47:DEE52 DOA47:DOA52 DXW47:DXW52 EHS47:EHS52 ERO47:ERO52 FBK47:FBK52 FLG47:FLG52 FVC47:FVC52 GEY47:GEY52 GOU47:GOU52 GYQ47:GYQ52 HIM47:HIM52 HSI47:HSI52 ICE47:ICE52 IMA47:IMA52 IVW47:IVW52 JFS47:JFS52 JPO47:JPO52 JZK47:JZK52 KJG47:KJG52 KTC47:KTC52 LCY47:LCY52 LMU47:LMU52 LWQ47:LWQ52 MGM47:MGM52 MQI47:MQI52 NAE47:NAE52 NKA47:NKA52 NTW47:NTW52 ODS47:ODS52 ONO47:ONO52 OXK47:OXK52 PHG47:PHG52 PRC47:PRC52 QAY47:QAY52 QKU47:QKU52 QUQ47:QUQ52 REM47:REM52 ROI47:ROI52 RYE47:RYE52 SIA47:SIA52 SRW47:SRW52 TBS47:TBS52 TLO47:TLO52 TVK47:TVK52 UFG47:UFG52 UPC47:UPC52 UYY47:UYY52 VIU47:VIU52 VSQ47:VSQ52 WCM47:WCM52 WMI47:WMI52 WWE47:WWE52 AD17 WMP45 JQ38:JQ43 TM38:TM43 ADI38:ADI43 ANE38:ANE43 AXA38:AXA43 BGW38:BGW43 BQS38:BQS43 CAO38:CAO43 CKK38:CKK43 CUG38:CUG43 DEC38:DEC43 DNY38:DNY43 DXU38:DXU43 EHQ38:EHQ43 ERM38:ERM43 FBI38:FBI43 FLE38:FLE43 FVA38:FVA43 GEW38:GEW43 GOS38:GOS43 GYO38:GYO43 HIK38:HIK43 HSG38:HSG43 ICC38:ICC43 ILY38:ILY43 IVU38:IVU43 JFQ38:JFQ43 JPM38:JPM43 JZI38:JZI43 KJE38:KJE43 KTA38:KTA43 LCW38:LCW43 LMS38:LMS43 LWO38:LWO43 MGK38:MGK43 MQG38:MQG43 NAC38:NAC43 NJY38:NJY43 NTU38:NTU43 ODQ38:ODQ43 ONM38:ONM43 OXI38:OXI43 PHE38:PHE43 PRA38:PRA43 QAW38:QAW43 QKS38:QKS43 QUO38:QUO43 REK38:REK43 ROG38:ROG43 RYC38:RYC43 SHY38:SHY43 SRU38:SRU43 TBQ38:TBQ43 TLM38:TLM43 TVI38:TVI43 UFE38:UFE43 UPA38:UPA43 UYW38:UYW43 VIS38:VIS43 VSO38:VSO43 WCK38:WCK43 WMG38:WMG43 WWC38:WWC43 WWL45 JZ45 TV45 ADR45 ANN45 AXJ45 BHF45 AA50:AA52 AU38:AU52 L42 X51 K41:K52 N51 H48 I41:I52 Z45 H45 L45 L48 AC50:AC52 L51 AD51 T51 AJ45 W38:W43 AF48 N45 N39 O38:O40 Q38:Q40 R39 AC38:AC46 AA38:AA46 R45 Z51 T42 AF42 AF39 X42 Z42 AJ48 Z39 T39 O44:O52 AD42 AD39 U47:U52 X39 AI38:AI49 AJ39 AJ42 AF45 AG38:AG49 H42 T48 Q44:Q52 X48 R48 N48 R51 H51 W47:W52 U38:U43 TS22:TS24" xr:uid="{E635EC0F-9EE7-4592-B195-D946018B88DB}"/>
  </dataValidations>
  <pageMargins left="0.70866141732283472" right="0.70866141732283472" top="0.74803149606299213" bottom="0.74803149606299213" header="0.31496062992125984" footer="0.31496062992125984"/>
  <pageSetup paperSize="9" scale="62"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159D-0A90-40FE-96A3-C65D54BCCF82}">
  <dimension ref="A1:AW225"/>
  <sheetViews>
    <sheetView view="pageBreakPreview" topLeftCell="A12" zoomScale="60" zoomScaleNormal="100" workbookViewId="0">
      <selection activeCell="Z227" sqref="Z227"/>
    </sheetView>
  </sheetViews>
  <sheetFormatPr defaultRowHeight="13.5"/>
  <cols>
    <col min="1" max="35" width="3" style="59" customWidth="1"/>
    <col min="36" max="62" width="2.75" style="59" customWidth="1"/>
    <col min="63" max="16384" width="9" style="59"/>
  </cols>
  <sheetData>
    <row r="1" spans="1:49" customFormat="1" ht="25.5">
      <c r="A1" s="257" t="s">
        <v>140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39"/>
      <c r="AK1" s="39"/>
      <c r="AL1" s="39"/>
      <c r="AM1" s="39"/>
      <c r="AN1" s="39"/>
      <c r="AO1" s="39"/>
      <c r="AP1" s="39"/>
      <c r="AQ1" s="39"/>
      <c r="AR1" s="39"/>
      <c r="AS1" s="39"/>
      <c r="AT1" s="39"/>
      <c r="AU1" s="39"/>
      <c r="AV1" s="39"/>
      <c r="AW1" s="39"/>
    </row>
    <row r="2" spans="1:49" customFormat="1" ht="25.5">
      <c r="A2" s="257" t="s">
        <v>37</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39"/>
      <c r="AK2" s="39"/>
      <c r="AL2" s="39"/>
      <c r="AM2" s="39"/>
      <c r="AN2" s="39"/>
      <c r="AO2" s="39"/>
      <c r="AP2" s="39"/>
      <c r="AQ2" s="39"/>
      <c r="AR2" s="39"/>
      <c r="AS2" s="39"/>
      <c r="AT2" s="39"/>
      <c r="AU2" s="39"/>
      <c r="AV2" s="39"/>
      <c r="AW2" s="39"/>
    </row>
    <row r="3" spans="1:49" ht="13.5" customHeight="1">
      <c r="R3" s="60"/>
      <c r="S3" s="60"/>
    </row>
    <row r="4" spans="1:49" ht="25.5" customHeight="1">
      <c r="A4" s="310" t="s">
        <v>159</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98"/>
      <c r="AK4" s="98"/>
      <c r="AL4" s="98"/>
      <c r="AM4" s="98"/>
      <c r="AN4" s="98"/>
      <c r="AO4" s="98"/>
      <c r="AP4" s="98"/>
      <c r="AQ4" s="98"/>
      <c r="AR4" s="98"/>
      <c r="AS4" s="98"/>
      <c r="AT4" s="98"/>
      <c r="AU4" s="98"/>
    </row>
    <row r="5" spans="1:49" ht="10.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spans="1:49" ht="12.75" customHeight="1" thickBot="1">
      <c r="A6" s="62" t="s">
        <v>77</v>
      </c>
      <c r="B6" s="63"/>
      <c r="C6" s="63"/>
      <c r="D6" s="63"/>
      <c r="E6" s="63"/>
      <c r="F6" s="63"/>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49" ht="12.75" customHeight="1">
      <c r="A7" s="242"/>
      <c r="B7" s="243"/>
      <c r="C7" s="243"/>
      <c r="D7" s="243"/>
      <c r="E7" s="243"/>
      <c r="F7" s="244"/>
      <c r="G7" s="175">
        <f>A10</f>
        <v>1</v>
      </c>
      <c r="H7" s="176"/>
      <c r="I7" s="176"/>
      <c r="J7" s="176"/>
      <c r="K7" s="176"/>
      <c r="L7" s="177"/>
      <c r="M7" s="175">
        <f>A13</f>
        <v>2</v>
      </c>
      <c r="N7" s="176"/>
      <c r="O7" s="176"/>
      <c r="P7" s="176"/>
      <c r="Q7" s="176"/>
      <c r="R7" s="177"/>
      <c r="S7" s="175">
        <f>A16</f>
        <v>3</v>
      </c>
      <c r="T7" s="176"/>
      <c r="U7" s="176"/>
      <c r="V7" s="176"/>
      <c r="W7" s="176"/>
      <c r="X7" s="177"/>
      <c r="Y7" s="249" t="s">
        <v>0</v>
      </c>
      <c r="Z7" s="252" t="s">
        <v>1</v>
      </c>
      <c r="AA7" s="65" t="s">
        <v>2</v>
      </c>
      <c r="AB7" s="65" t="s">
        <v>3</v>
      </c>
      <c r="AC7" s="255" t="s">
        <v>2</v>
      </c>
      <c r="AD7" s="256"/>
      <c r="AE7" s="207" t="s">
        <v>4</v>
      </c>
      <c r="AF7" s="207" t="s">
        <v>5</v>
      </c>
      <c r="AG7" s="210" t="s">
        <v>6</v>
      </c>
      <c r="AH7" s="298"/>
      <c r="AI7" s="216" t="s">
        <v>7</v>
      </c>
    </row>
    <row r="8" spans="1:49" ht="12.75" customHeight="1">
      <c r="A8" s="218" t="s">
        <v>162</v>
      </c>
      <c r="B8" s="219"/>
      <c r="C8" s="219"/>
      <c r="D8" s="219"/>
      <c r="E8" s="219"/>
      <c r="F8" s="220"/>
      <c r="G8" s="304" t="str">
        <f>IF(A11=""," ",A11)</f>
        <v>ｎｅｘｕｓ</v>
      </c>
      <c r="H8" s="305"/>
      <c r="I8" s="305"/>
      <c r="J8" s="305"/>
      <c r="K8" s="305"/>
      <c r="L8" s="306"/>
      <c r="M8" s="311" t="str">
        <f>IF(A14=""," ",A14)</f>
        <v>町田イースト</v>
      </c>
      <c r="N8" s="312"/>
      <c r="O8" s="312"/>
      <c r="P8" s="312"/>
      <c r="Q8" s="312"/>
      <c r="R8" s="313"/>
      <c r="S8" s="304" t="str">
        <f>IF(A17=""," ",A17)</f>
        <v>ｍｉｎｔｏ＋ｇ</v>
      </c>
      <c r="T8" s="305"/>
      <c r="U8" s="305"/>
      <c r="V8" s="305"/>
      <c r="W8" s="305"/>
      <c r="X8" s="306"/>
      <c r="Y8" s="250"/>
      <c r="Z8" s="295"/>
      <c r="AA8" s="66"/>
      <c r="AB8" s="66"/>
      <c r="AC8" s="235" t="s">
        <v>3</v>
      </c>
      <c r="AD8" s="236"/>
      <c r="AE8" s="208"/>
      <c r="AF8" s="208"/>
      <c r="AG8" s="299"/>
      <c r="AH8" s="300"/>
      <c r="AI8" s="217"/>
    </row>
    <row r="9" spans="1:49" ht="12.75" customHeight="1" thickBot="1">
      <c r="A9" s="237"/>
      <c r="B9" s="238"/>
      <c r="C9" s="238"/>
      <c r="D9" s="238"/>
      <c r="E9" s="238"/>
      <c r="F9" s="239"/>
      <c r="G9" s="307"/>
      <c r="H9" s="308"/>
      <c r="I9" s="308"/>
      <c r="J9" s="308"/>
      <c r="K9" s="308"/>
      <c r="L9" s="309"/>
      <c r="M9" s="237"/>
      <c r="N9" s="238"/>
      <c r="O9" s="238"/>
      <c r="P9" s="238"/>
      <c r="Q9" s="238"/>
      <c r="R9" s="239"/>
      <c r="S9" s="307"/>
      <c r="T9" s="308"/>
      <c r="U9" s="308"/>
      <c r="V9" s="308"/>
      <c r="W9" s="308"/>
      <c r="X9" s="309"/>
      <c r="Y9" s="251"/>
      <c r="Z9" s="296"/>
      <c r="AA9" s="90" t="s">
        <v>8</v>
      </c>
      <c r="AB9" s="90" t="s">
        <v>8</v>
      </c>
      <c r="AC9" s="240" t="s">
        <v>9</v>
      </c>
      <c r="AD9" s="241"/>
      <c r="AE9" s="297"/>
      <c r="AF9" s="297"/>
      <c r="AG9" s="301"/>
      <c r="AH9" s="302"/>
      <c r="AI9" s="303"/>
    </row>
    <row r="10" spans="1:49" ht="12.75" customHeight="1" thickBot="1">
      <c r="A10" s="175">
        <v>1</v>
      </c>
      <c r="B10" s="176"/>
      <c r="C10" s="176"/>
      <c r="D10" s="176"/>
      <c r="E10" s="176"/>
      <c r="F10" s="177"/>
      <c r="G10" s="290"/>
      <c r="H10" s="274"/>
      <c r="I10" s="274"/>
      <c r="J10" s="274"/>
      <c r="K10" s="274"/>
      <c r="L10" s="291"/>
      <c r="M10" s="70"/>
      <c r="N10" s="110"/>
      <c r="O10" s="70">
        <v>15</v>
      </c>
      <c r="P10" s="110" t="s">
        <v>196</v>
      </c>
      <c r="Q10" s="71">
        <v>7</v>
      </c>
      <c r="R10" s="71"/>
      <c r="S10" s="70"/>
      <c r="T10" s="110"/>
      <c r="U10" s="70">
        <v>15</v>
      </c>
      <c r="V10" s="110" t="s">
        <v>196</v>
      </c>
      <c r="W10" s="71">
        <v>8</v>
      </c>
      <c r="X10" s="110"/>
      <c r="Y10" s="184">
        <f>COUNTIF(G10:X12,"○")</f>
        <v>2</v>
      </c>
      <c r="Z10" s="187">
        <f>COUNTIF(G10:X12,"●")</f>
        <v>0</v>
      </c>
      <c r="AA10" s="187">
        <f>N11+T11</f>
        <v>4</v>
      </c>
      <c r="AB10" s="187">
        <f>R11+X11</f>
        <v>0</v>
      </c>
      <c r="AC10" s="159" t="str">
        <f>IF(AB10=0,"----",AA10/AB10)</f>
        <v>----</v>
      </c>
      <c r="AD10" s="160"/>
      <c r="AE10" s="190">
        <f>SUM(O10:O12,U10:U12)</f>
        <v>60</v>
      </c>
      <c r="AF10" s="190">
        <f>SUM(Q10:Q12,W10:W12)</f>
        <v>28</v>
      </c>
      <c r="AG10" s="159">
        <f>AE10/AF10</f>
        <v>2.1428571428571428</v>
      </c>
      <c r="AH10" s="160"/>
      <c r="AI10" s="282">
        <v>1</v>
      </c>
    </row>
    <row r="11" spans="1:49" ht="12.75" customHeight="1" thickBot="1">
      <c r="A11" s="193" t="s">
        <v>44</v>
      </c>
      <c r="B11" s="194"/>
      <c r="C11" s="194"/>
      <c r="D11" s="194"/>
      <c r="E11" s="194"/>
      <c r="F11" s="195"/>
      <c r="G11" s="292"/>
      <c r="H11" s="276"/>
      <c r="I11" s="276"/>
      <c r="J11" s="276"/>
      <c r="K11" s="276"/>
      <c r="L11" s="286"/>
      <c r="M11" s="73" t="str">
        <f>IF(N11&gt;R11,"○",IF(N11=R11,"△",IF(N11&lt;R11,"●")))</f>
        <v>○</v>
      </c>
      <c r="N11" s="74">
        <v>2</v>
      </c>
      <c r="O11" s="75">
        <v>15</v>
      </c>
      <c r="P11" s="76" t="str">
        <f>IF(O11="","","-")</f>
        <v>-</v>
      </c>
      <c r="Q11" s="77">
        <v>5</v>
      </c>
      <c r="R11" s="77">
        <v>0</v>
      </c>
      <c r="S11" s="73" t="str">
        <f>IF(T11&gt;X11,"○",IF(T11=X11,"△",IF(T11&lt;X11,"●")))</f>
        <v>○</v>
      </c>
      <c r="T11" s="74">
        <v>2</v>
      </c>
      <c r="U11" s="75">
        <v>15</v>
      </c>
      <c r="V11" s="76" t="str">
        <f>IF(U11="","","-")</f>
        <v>-</v>
      </c>
      <c r="W11" s="77">
        <v>8</v>
      </c>
      <c r="X11" s="74">
        <v>0</v>
      </c>
      <c r="Y11" s="185"/>
      <c r="Z11" s="188"/>
      <c r="AA11" s="188"/>
      <c r="AB11" s="188"/>
      <c r="AC11" s="161"/>
      <c r="AD11" s="162"/>
      <c r="AE11" s="191"/>
      <c r="AF11" s="191"/>
      <c r="AG11" s="161"/>
      <c r="AH11" s="162"/>
      <c r="AI11" s="282"/>
    </row>
    <row r="12" spans="1:49" ht="12.75" customHeight="1" thickBot="1">
      <c r="A12" s="283"/>
      <c r="B12" s="284"/>
      <c r="C12" s="284"/>
      <c r="D12" s="284"/>
      <c r="E12" s="284"/>
      <c r="F12" s="285"/>
      <c r="G12" s="293"/>
      <c r="H12" s="278"/>
      <c r="I12" s="278"/>
      <c r="J12" s="278"/>
      <c r="K12" s="278"/>
      <c r="L12" s="294"/>
      <c r="M12" s="80"/>
      <c r="N12" s="111"/>
      <c r="O12" s="80"/>
      <c r="P12" s="79" t="str">
        <f>IF(O12="","","-")</f>
        <v/>
      </c>
      <c r="Q12" s="81"/>
      <c r="R12" s="81"/>
      <c r="S12" s="80"/>
      <c r="T12" s="111"/>
      <c r="U12" s="80"/>
      <c r="V12" s="79" t="str">
        <f>IF(U12="","","-")</f>
        <v/>
      </c>
      <c r="W12" s="81"/>
      <c r="X12" s="111"/>
      <c r="Y12" s="186"/>
      <c r="Z12" s="189"/>
      <c r="AA12" s="189"/>
      <c r="AB12" s="189"/>
      <c r="AC12" s="163"/>
      <c r="AD12" s="164"/>
      <c r="AE12" s="192"/>
      <c r="AF12" s="192"/>
      <c r="AG12" s="163"/>
      <c r="AH12" s="164"/>
      <c r="AI12" s="282"/>
    </row>
    <row r="13" spans="1:49" ht="12.75" customHeight="1" thickBot="1">
      <c r="A13" s="175">
        <v>2</v>
      </c>
      <c r="B13" s="176"/>
      <c r="C13" s="176"/>
      <c r="D13" s="176"/>
      <c r="E13" s="176"/>
      <c r="F13" s="177"/>
      <c r="G13" s="70"/>
      <c r="H13" s="110"/>
      <c r="I13" s="68">
        <f>Q10</f>
        <v>7</v>
      </c>
      <c r="J13" s="69" t="s">
        <v>196</v>
      </c>
      <c r="K13" s="72">
        <f>O10</f>
        <v>15</v>
      </c>
      <c r="L13" s="71"/>
      <c r="M13" s="275"/>
      <c r="N13" s="276"/>
      <c r="O13" s="276"/>
      <c r="P13" s="276"/>
      <c r="Q13" s="276"/>
      <c r="R13" s="286"/>
      <c r="S13" s="70"/>
      <c r="T13" s="110"/>
      <c r="U13" s="70">
        <v>13</v>
      </c>
      <c r="V13" s="110" t="s">
        <v>196</v>
      </c>
      <c r="W13" s="71">
        <v>15</v>
      </c>
      <c r="X13" s="110"/>
      <c r="Y13" s="184">
        <f>COUNTIF(G13:X15,"○")</f>
        <v>0</v>
      </c>
      <c r="Z13" s="187">
        <f>COUNTIF(G13:X15,"●")</f>
        <v>2</v>
      </c>
      <c r="AA13" s="279">
        <f>H14+T14</f>
        <v>0</v>
      </c>
      <c r="AB13" s="279">
        <f>L14+X14</f>
        <v>4</v>
      </c>
      <c r="AC13" s="159">
        <f>IF(AB13=0,"----",AA13/AB13)</f>
        <v>0</v>
      </c>
      <c r="AD13" s="160"/>
      <c r="AE13" s="190">
        <f>SUM(I13:I15,U13:U15)</f>
        <v>38</v>
      </c>
      <c r="AF13" s="190">
        <f>SUM(K13:K15,W13:W15)</f>
        <v>60</v>
      </c>
      <c r="AG13" s="159">
        <f>AE13/AF13</f>
        <v>0.6333333333333333</v>
      </c>
      <c r="AH13" s="160"/>
      <c r="AI13" s="282">
        <v>3</v>
      </c>
    </row>
    <row r="14" spans="1:49" ht="12.75" customHeight="1" thickBot="1">
      <c r="A14" s="266" t="s">
        <v>120</v>
      </c>
      <c r="B14" s="267"/>
      <c r="C14" s="267"/>
      <c r="D14" s="267"/>
      <c r="E14" s="267"/>
      <c r="F14" s="268"/>
      <c r="G14" s="73" t="str">
        <f>IF(M11="○","●",IF(M11="△","△",IF(M11="●","○",IF(M11="",""))))</f>
        <v>●</v>
      </c>
      <c r="H14" s="76">
        <f>IF(R11="","",R11)</f>
        <v>0</v>
      </c>
      <c r="I14" s="73">
        <f>IF(Q11="","",Q11)</f>
        <v>5</v>
      </c>
      <c r="J14" s="76" t="str">
        <f>IF(I14="","","-")</f>
        <v>-</v>
      </c>
      <c r="K14" s="112">
        <f>IF(O11="","",O11)</f>
        <v>15</v>
      </c>
      <c r="L14" s="112">
        <f>IF(N11="","",N11)</f>
        <v>2</v>
      </c>
      <c r="M14" s="275"/>
      <c r="N14" s="276"/>
      <c r="O14" s="276"/>
      <c r="P14" s="276"/>
      <c r="Q14" s="276"/>
      <c r="R14" s="286"/>
      <c r="S14" s="73" t="str">
        <f>IF(T14&gt;X14,"○",IF(T14=X14,"△",IF(T14&lt;X14,"●")))</f>
        <v>●</v>
      </c>
      <c r="T14" s="74">
        <v>0</v>
      </c>
      <c r="U14" s="75">
        <v>13</v>
      </c>
      <c r="V14" s="76" t="str">
        <f>IF(U14="","","-")</f>
        <v>-</v>
      </c>
      <c r="W14" s="77">
        <v>15</v>
      </c>
      <c r="X14" s="74">
        <v>2</v>
      </c>
      <c r="Y14" s="185"/>
      <c r="Z14" s="188"/>
      <c r="AA14" s="280"/>
      <c r="AB14" s="280"/>
      <c r="AC14" s="161"/>
      <c r="AD14" s="162"/>
      <c r="AE14" s="191"/>
      <c r="AF14" s="191"/>
      <c r="AG14" s="161"/>
      <c r="AH14" s="162"/>
      <c r="AI14" s="282"/>
    </row>
    <row r="15" spans="1:49" ht="12.75" customHeight="1" thickBot="1">
      <c r="A15" s="269"/>
      <c r="B15" s="270"/>
      <c r="C15" s="270"/>
      <c r="D15" s="270"/>
      <c r="E15" s="270"/>
      <c r="F15" s="271"/>
      <c r="G15" s="80"/>
      <c r="H15" s="111"/>
      <c r="I15" s="78" t="str">
        <f>IF(Q12="","",Q12)</f>
        <v/>
      </c>
      <c r="J15" s="79" t="str">
        <f>IF(I15="","","-")</f>
        <v/>
      </c>
      <c r="K15" s="82" t="str">
        <f>IF(O12="","",O12)</f>
        <v/>
      </c>
      <c r="L15" s="81"/>
      <c r="M15" s="275"/>
      <c r="N15" s="276"/>
      <c r="O15" s="276"/>
      <c r="P15" s="276"/>
      <c r="Q15" s="276"/>
      <c r="R15" s="286"/>
      <c r="S15" s="80"/>
      <c r="T15" s="111"/>
      <c r="U15" s="80"/>
      <c r="V15" s="79" t="str">
        <f>IF(U15="","","-")</f>
        <v/>
      </c>
      <c r="W15" s="81"/>
      <c r="X15" s="111"/>
      <c r="Y15" s="186"/>
      <c r="Z15" s="189"/>
      <c r="AA15" s="281"/>
      <c r="AB15" s="281"/>
      <c r="AC15" s="163"/>
      <c r="AD15" s="164"/>
      <c r="AE15" s="192"/>
      <c r="AF15" s="192"/>
      <c r="AG15" s="163"/>
      <c r="AH15" s="164"/>
      <c r="AI15" s="282"/>
    </row>
    <row r="16" spans="1:49" ht="12.75" customHeight="1" thickBot="1">
      <c r="A16" s="175">
        <v>3</v>
      </c>
      <c r="B16" s="176"/>
      <c r="C16" s="176"/>
      <c r="D16" s="176"/>
      <c r="E16" s="176"/>
      <c r="F16" s="177"/>
      <c r="G16" s="70"/>
      <c r="H16" s="110"/>
      <c r="I16" s="68">
        <f>W10</f>
        <v>8</v>
      </c>
      <c r="J16" s="69" t="s">
        <v>196</v>
      </c>
      <c r="K16" s="72">
        <f>U10</f>
        <v>15</v>
      </c>
      <c r="L16" s="71"/>
      <c r="M16" s="70"/>
      <c r="N16" s="110"/>
      <c r="O16" s="68">
        <f>W13</f>
        <v>15</v>
      </c>
      <c r="P16" s="110" t="s">
        <v>196</v>
      </c>
      <c r="Q16" s="72">
        <f>U13</f>
        <v>13</v>
      </c>
      <c r="R16" s="71"/>
      <c r="S16" s="273"/>
      <c r="T16" s="274"/>
      <c r="U16" s="274"/>
      <c r="V16" s="274"/>
      <c r="W16" s="274"/>
      <c r="X16" s="274"/>
      <c r="Y16" s="184">
        <f>COUNTIF(G16:X18,"○")</f>
        <v>1</v>
      </c>
      <c r="Z16" s="187">
        <f>COUNTIF(G16:X18,"●")</f>
        <v>1</v>
      </c>
      <c r="AA16" s="279">
        <f>H17+N17</f>
        <v>2</v>
      </c>
      <c r="AB16" s="279">
        <f>L17+R17</f>
        <v>2</v>
      </c>
      <c r="AC16" s="159">
        <f>IF(AB16=0,"----",AA16/AB16)</f>
        <v>1</v>
      </c>
      <c r="AD16" s="160"/>
      <c r="AE16" s="190">
        <f>SUM(I16:I18,O16:O18)</f>
        <v>46</v>
      </c>
      <c r="AF16" s="190">
        <f>SUM(K16:K18,Q16:Q18)</f>
        <v>56</v>
      </c>
      <c r="AG16" s="159">
        <f>AE16/AF16</f>
        <v>0.8214285714285714</v>
      </c>
      <c r="AH16" s="160"/>
      <c r="AI16" s="264">
        <v>2</v>
      </c>
    </row>
    <row r="17" spans="1:42" ht="12.75" customHeight="1" thickBot="1">
      <c r="A17" s="266" t="s">
        <v>125</v>
      </c>
      <c r="B17" s="267"/>
      <c r="C17" s="267"/>
      <c r="D17" s="267"/>
      <c r="E17" s="267"/>
      <c r="F17" s="268"/>
      <c r="G17" s="73" t="str">
        <f>IF(S11="○","●",IF(S11="△","△",IF(S11="●","○",IF(S11="",""))))</f>
        <v>●</v>
      </c>
      <c r="H17" s="76">
        <f>IF(X11="","",X11)</f>
        <v>0</v>
      </c>
      <c r="I17" s="73">
        <f>IF(W11="","",W11)</f>
        <v>8</v>
      </c>
      <c r="J17" s="76" t="str">
        <f>IF(I17="","","-")</f>
        <v>-</v>
      </c>
      <c r="K17" s="112">
        <f>IF(U11="","",U11)</f>
        <v>15</v>
      </c>
      <c r="L17" s="112">
        <f>IF(T11="","",T11)</f>
        <v>2</v>
      </c>
      <c r="M17" s="73" t="str">
        <f>IF(S14="○","●",IF(S14="△","△",IF(S14="●","○",IF(S14="",""))))</f>
        <v>○</v>
      </c>
      <c r="N17" s="76">
        <f>IF(X14="","",X14)</f>
        <v>2</v>
      </c>
      <c r="O17" s="73">
        <f>IF(W14="","",W14)</f>
        <v>15</v>
      </c>
      <c r="P17" s="76" t="str">
        <f>IF(O17="","","-")</f>
        <v>-</v>
      </c>
      <c r="Q17" s="112">
        <f>IF(U14="","",U14)</f>
        <v>13</v>
      </c>
      <c r="R17" s="112">
        <f>IF(T14="","",T14)</f>
        <v>0</v>
      </c>
      <c r="S17" s="275"/>
      <c r="T17" s="276"/>
      <c r="U17" s="276"/>
      <c r="V17" s="276"/>
      <c r="W17" s="276"/>
      <c r="X17" s="276"/>
      <c r="Y17" s="185"/>
      <c r="Z17" s="188"/>
      <c r="AA17" s="280"/>
      <c r="AB17" s="280"/>
      <c r="AC17" s="161"/>
      <c r="AD17" s="162"/>
      <c r="AE17" s="191"/>
      <c r="AF17" s="191"/>
      <c r="AG17" s="161"/>
      <c r="AH17" s="162"/>
      <c r="AI17" s="264"/>
    </row>
    <row r="18" spans="1:42" ht="12.75" customHeight="1" thickBot="1">
      <c r="A18" s="269"/>
      <c r="B18" s="270"/>
      <c r="C18" s="270"/>
      <c r="D18" s="270"/>
      <c r="E18" s="270"/>
      <c r="F18" s="271"/>
      <c r="G18" s="80"/>
      <c r="H18" s="111"/>
      <c r="I18" s="78" t="str">
        <f>IF(W12="","",W12)</f>
        <v/>
      </c>
      <c r="J18" s="79" t="str">
        <f>IF(I18="","","-")</f>
        <v/>
      </c>
      <c r="K18" s="82" t="str">
        <f>IF(U12="","",U12)</f>
        <v/>
      </c>
      <c r="L18" s="81"/>
      <c r="M18" s="80"/>
      <c r="N18" s="111"/>
      <c r="O18" s="78" t="str">
        <f>IF(W15="","",W15)</f>
        <v/>
      </c>
      <c r="P18" s="79" t="str">
        <f>IF(O18="","","-")</f>
        <v/>
      </c>
      <c r="Q18" s="82" t="str">
        <f>IF(U15="","",U15)</f>
        <v/>
      </c>
      <c r="R18" s="81"/>
      <c r="S18" s="277"/>
      <c r="T18" s="278"/>
      <c r="U18" s="278"/>
      <c r="V18" s="278"/>
      <c r="W18" s="278"/>
      <c r="X18" s="278"/>
      <c r="Y18" s="186"/>
      <c r="Z18" s="189"/>
      <c r="AA18" s="281"/>
      <c r="AB18" s="281"/>
      <c r="AC18" s="163"/>
      <c r="AD18" s="164"/>
      <c r="AE18" s="192"/>
      <c r="AF18" s="192"/>
      <c r="AG18" s="163"/>
      <c r="AH18" s="164"/>
      <c r="AI18" s="265"/>
    </row>
    <row r="19" spans="1:42" s="63" customFormat="1" ht="15" customHeight="1">
      <c r="A19" s="113"/>
      <c r="B19" s="113"/>
      <c r="C19" s="258" t="s">
        <v>197</v>
      </c>
      <c r="D19" s="258"/>
      <c r="E19" s="259" t="str">
        <f>IF(AI10=1,A11,IF(AI13=1,A14,IF(AI16=1,A17)))</f>
        <v>ｎｅｘｕｓ</v>
      </c>
      <c r="F19" s="259"/>
      <c r="G19" s="260"/>
      <c r="H19" s="260"/>
      <c r="I19" s="260"/>
      <c r="J19" s="260"/>
      <c r="K19" s="261" t="s">
        <v>198</v>
      </c>
      <c r="L19" s="261"/>
      <c r="M19" s="260" t="str">
        <f>IF(AI10=2,A11,IF(AI13=2,A14,IF(AI16=2,A17)))</f>
        <v>ｍｉｎｔｏ＋ｇ</v>
      </c>
      <c r="N19" s="260"/>
      <c r="O19" s="260"/>
      <c r="P19" s="260"/>
      <c r="Q19" s="260"/>
      <c r="R19" s="260"/>
      <c r="S19" s="261" t="s">
        <v>199</v>
      </c>
      <c r="T19" s="261"/>
      <c r="U19" s="260" t="str">
        <f>IF(AI10=3,A11,IF(AI13=3,A14,IF(AI16=3,A17)))</f>
        <v>町田イースト</v>
      </c>
      <c r="V19" s="260"/>
      <c r="W19" s="260"/>
      <c r="X19" s="260"/>
      <c r="Y19" s="259"/>
      <c r="Z19" s="259"/>
      <c r="AA19" s="116"/>
      <c r="AB19" s="116"/>
      <c r="AC19" s="117"/>
      <c r="AD19" s="117"/>
      <c r="AE19" s="117"/>
      <c r="AF19" s="117"/>
      <c r="AG19" s="117"/>
      <c r="AH19" s="117"/>
      <c r="AI19" s="76"/>
      <c r="AJ19" s="118"/>
      <c r="AK19" s="118"/>
      <c r="AL19" s="93"/>
      <c r="AM19" s="93"/>
      <c r="AN19" s="118"/>
      <c r="AO19" s="118"/>
      <c r="AP19" s="94"/>
    </row>
    <row r="20" spans="1:42" ht="12.75" customHeight="1">
      <c r="A20" s="91"/>
      <c r="B20" s="91"/>
      <c r="C20" s="91"/>
      <c r="D20" s="91"/>
      <c r="E20" s="91"/>
      <c r="F20" s="91"/>
      <c r="G20" s="76"/>
      <c r="H20" s="76"/>
      <c r="I20" s="76"/>
      <c r="J20" s="76"/>
      <c r="K20" s="76"/>
      <c r="L20" s="76"/>
      <c r="M20" s="76"/>
      <c r="N20" s="76"/>
      <c r="O20" s="76"/>
      <c r="P20" s="76"/>
      <c r="Q20" s="76"/>
      <c r="R20" s="76"/>
      <c r="S20" s="76"/>
      <c r="T20" s="76"/>
      <c r="U20" s="76"/>
      <c r="V20" s="76"/>
      <c r="W20" s="76"/>
      <c r="X20" s="76"/>
      <c r="Y20" s="76"/>
      <c r="Z20" s="76"/>
      <c r="AA20" s="76"/>
      <c r="AB20" s="76"/>
      <c r="AC20" s="92"/>
      <c r="AD20" s="92"/>
      <c r="AE20" s="93"/>
      <c r="AF20" s="93"/>
      <c r="AG20" s="92"/>
      <c r="AH20" s="92"/>
      <c r="AI20" s="94"/>
    </row>
    <row r="21" spans="1:42" s="63" customFormat="1" ht="12.75" customHeight="1">
      <c r="J21" s="95">
        <f>A10</f>
        <v>1</v>
      </c>
      <c r="K21" s="263" t="str">
        <f>A11</f>
        <v>ｎｅｘｕｓ</v>
      </c>
      <c r="L21" s="263"/>
      <c r="M21" s="263"/>
      <c r="N21" s="263"/>
      <c r="O21" s="263"/>
    </row>
    <row r="22" spans="1:42" s="63" customFormat="1" ht="12.75" customHeight="1">
      <c r="P22" s="272" t="s">
        <v>81</v>
      </c>
      <c r="Q22" s="272"/>
      <c r="R22" s="272"/>
      <c r="S22" s="272"/>
      <c r="T22" s="272"/>
      <c r="U22" s="272"/>
      <c r="V22" s="272"/>
      <c r="W22" s="272"/>
      <c r="X22" s="272"/>
      <c r="Y22" s="272"/>
      <c r="Z22" s="272"/>
      <c r="AA22" s="272"/>
      <c r="AB22" s="272"/>
      <c r="AC22" s="272"/>
      <c r="AD22" s="272"/>
      <c r="AE22" s="174" t="s">
        <v>10</v>
      </c>
      <c r="AF22" s="174"/>
      <c r="AG22" s="174"/>
      <c r="AH22" s="174"/>
      <c r="AI22" s="174"/>
    </row>
    <row r="23" spans="1:42" s="63" customFormat="1" ht="12.75" customHeight="1">
      <c r="P23" s="85" t="s">
        <v>17</v>
      </c>
      <c r="Q23" s="84"/>
      <c r="R23" s="84"/>
      <c r="S23" s="84"/>
      <c r="T23" s="146" t="str">
        <f>A11</f>
        <v>ｎｅｘｕｓ</v>
      </c>
      <c r="U23" s="146"/>
      <c r="V23" s="146"/>
      <c r="W23" s="146"/>
      <c r="X23" s="146"/>
      <c r="Y23" s="84" t="s">
        <v>11</v>
      </c>
      <c r="Z23" s="146" t="str">
        <f>A17</f>
        <v>ｍｉｎｔｏ＋ｇ</v>
      </c>
      <c r="AA23" s="146"/>
      <c r="AB23" s="146"/>
      <c r="AC23" s="146"/>
      <c r="AD23" s="146"/>
      <c r="AE23" s="146" t="str">
        <f>A14</f>
        <v>町田イースト</v>
      </c>
      <c r="AF23" s="146"/>
      <c r="AG23" s="146"/>
      <c r="AH23" s="146"/>
      <c r="AI23" s="146"/>
    </row>
    <row r="24" spans="1:42" s="63" customFormat="1" ht="12.75" customHeight="1">
      <c r="P24" s="85" t="s">
        <v>12</v>
      </c>
      <c r="Q24" s="84"/>
      <c r="R24" s="84"/>
      <c r="S24" s="84"/>
      <c r="T24" s="146" t="str">
        <f>A14</f>
        <v>町田イースト</v>
      </c>
      <c r="U24" s="146"/>
      <c r="V24" s="146"/>
      <c r="W24" s="146"/>
      <c r="X24" s="146"/>
      <c r="Y24" s="84" t="s">
        <v>11</v>
      </c>
      <c r="Z24" s="146" t="str">
        <f>A17</f>
        <v>ｍｉｎｔｏ＋ｇ</v>
      </c>
      <c r="AA24" s="146"/>
      <c r="AB24" s="146"/>
      <c r="AC24" s="146"/>
      <c r="AD24" s="146"/>
      <c r="AE24" s="146" t="str">
        <f>A11</f>
        <v>ｎｅｘｕｓ</v>
      </c>
      <c r="AF24" s="146"/>
      <c r="AG24" s="146"/>
      <c r="AH24" s="146"/>
      <c r="AI24" s="146"/>
    </row>
    <row r="25" spans="1:42" s="63" customFormat="1" ht="12.75" customHeight="1">
      <c r="P25" s="85" t="s">
        <v>13</v>
      </c>
      <c r="Q25" s="84"/>
      <c r="R25" s="84"/>
      <c r="S25" s="84"/>
      <c r="T25" s="146" t="str">
        <f>A11</f>
        <v>ｎｅｘｕｓ</v>
      </c>
      <c r="U25" s="146"/>
      <c r="V25" s="146"/>
      <c r="W25" s="146"/>
      <c r="X25" s="146"/>
      <c r="Y25" s="84" t="s">
        <v>11</v>
      </c>
      <c r="Z25" s="146" t="str">
        <f>A14</f>
        <v>町田イースト</v>
      </c>
      <c r="AA25" s="146"/>
      <c r="AB25" s="146"/>
      <c r="AC25" s="146"/>
      <c r="AD25" s="146"/>
      <c r="AE25" s="146" t="str">
        <f>A17</f>
        <v>ｍｉｎｔｏ＋ｇ</v>
      </c>
      <c r="AF25" s="146"/>
      <c r="AG25" s="146"/>
      <c r="AH25" s="146"/>
      <c r="AI25" s="146"/>
    </row>
    <row r="26" spans="1:42" s="63" customFormat="1" ht="12.75" customHeight="1"/>
    <row r="27" spans="1:42" s="63" customFormat="1" ht="12.75" customHeight="1">
      <c r="D27" s="262" t="str">
        <f>A14</f>
        <v>町田イースト</v>
      </c>
      <c r="E27" s="262"/>
      <c r="F27" s="262"/>
      <c r="G27" s="262"/>
      <c r="H27" s="262"/>
      <c r="I27" s="95">
        <f>A13</f>
        <v>2</v>
      </c>
      <c r="N27" s="95">
        <f>A16</f>
        <v>3</v>
      </c>
      <c r="O27" s="263" t="str">
        <f>A17</f>
        <v>ｍｉｎｔｏ＋ｇ</v>
      </c>
      <c r="P27" s="263"/>
      <c r="Q27" s="263"/>
      <c r="R27" s="263"/>
      <c r="S27" s="263"/>
    </row>
    <row r="28" spans="1:42" s="63" customFormat="1" ht="12.75" customHeight="1">
      <c r="D28" s="97"/>
      <c r="E28" s="97"/>
      <c r="F28" s="97"/>
      <c r="G28" s="97"/>
      <c r="H28" s="97"/>
      <c r="I28" s="95"/>
      <c r="N28" s="95"/>
      <c r="O28" s="96"/>
      <c r="P28" s="96"/>
      <c r="Q28" s="96"/>
      <c r="R28" s="96"/>
      <c r="S28" s="96"/>
    </row>
    <row r="29" spans="1:42" s="63" customFormat="1" ht="12.75" customHeight="1" thickBot="1">
      <c r="A29" s="62" t="s">
        <v>34</v>
      </c>
      <c r="D29" s="97"/>
      <c r="E29" s="97"/>
      <c r="F29" s="97"/>
      <c r="G29" s="97"/>
      <c r="H29" s="97"/>
      <c r="I29" s="95"/>
      <c r="N29" s="95"/>
      <c r="O29" s="96"/>
      <c r="P29" s="96"/>
      <c r="Q29" s="96"/>
      <c r="R29" s="96"/>
      <c r="S29" s="96"/>
    </row>
    <row r="30" spans="1:42" ht="12.75" customHeight="1">
      <c r="A30" s="242"/>
      <c r="B30" s="243"/>
      <c r="C30" s="243"/>
      <c r="D30" s="243"/>
      <c r="E30" s="243"/>
      <c r="F30" s="244"/>
      <c r="G30" s="175">
        <f>A33</f>
        <v>4</v>
      </c>
      <c r="H30" s="176"/>
      <c r="I30" s="176"/>
      <c r="J30" s="176"/>
      <c r="K30" s="176"/>
      <c r="L30" s="177"/>
      <c r="M30" s="175">
        <f>A36</f>
        <v>5</v>
      </c>
      <c r="N30" s="176"/>
      <c r="O30" s="176"/>
      <c r="P30" s="176"/>
      <c r="Q30" s="176"/>
      <c r="R30" s="177"/>
      <c r="S30" s="175">
        <f>A39</f>
        <v>6</v>
      </c>
      <c r="T30" s="176"/>
      <c r="U30" s="176"/>
      <c r="V30" s="176"/>
      <c r="W30" s="176"/>
      <c r="X30" s="177"/>
      <c r="Y30" s="249" t="s">
        <v>0</v>
      </c>
      <c r="Z30" s="252" t="s">
        <v>1</v>
      </c>
      <c r="AA30" s="65" t="s">
        <v>2</v>
      </c>
      <c r="AB30" s="65" t="s">
        <v>3</v>
      </c>
      <c r="AC30" s="255" t="s">
        <v>2</v>
      </c>
      <c r="AD30" s="256"/>
      <c r="AE30" s="207" t="s">
        <v>4</v>
      </c>
      <c r="AF30" s="207" t="s">
        <v>5</v>
      </c>
      <c r="AG30" s="210" t="s">
        <v>6</v>
      </c>
      <c r="AH30" s="298"/>
      <c r="AI30" s="216" t="s">
        <v>7</v>
      </c>
    </row>
    <row r="31" spans="1:42" ht="12.75" customHeight="1">
      <c r="A31" s="218" t="s">
        <v>163</v>
      </c>
      <c r="B31" s="219"/>
      <c r="C31" s="219"/>
      <c r="D31" s="219"/>
      <c r="E31" s="219"/>
      <c r="F31" s="220"/>
      <c r="G31" s="304" t="str">
        <f>IF(A34=""," ",A34)</f>
        <v>gaggles</v>
      </c>
      <c r="H31" s="305"/>
      <c r="I31" s="305"/>
      <c r="J31" s="305"/>
      <c r="K31" s="305"/>
      <c r="L31" s="306"/>
      <c r="M31" s="304" t="str">
        <f>IF(A37=""," ",A37)</f>
        <v>Ａｍｂｉｔｉｏｕｓ・Ｇ</v>
      </c>
      <c r="N31" s="305"/>
      <c r="O31" s="305"/>
      <c r="P31" s="305"/>
      <c r="Q31" s="305"/>
      <c r="R31" s="306"/>
      <c r="S31" s="304" t="str">
        <f>IF(A40=""," ",A40)</f>
        <v>炎神</v>
      </c>
      <c r="T31" s="305"/>
      <c r="U31" s="305"/>
      <c r="V31" s="305"/>
      <c r="W31" s="305"/>
      <c r="X31" s="306"/>
      <c r="Y31" s="250"/>
      <c r="Z31" s="295"/>
      <c r="AA31" s="66"/>
      <c r="AB31" s="66"/>
      <c r="AC31" s="235" t="s">
        <v>3</v>
      </c>
      <c r="AD31" s="236"/>
      <c r="AE31" s="208"/>
      <c r="AF31" s="208"/>
      <c r="AG31" s="299"/>
      <c r="AH31" s="300"/>
      <c r="AI31" s="217"/>
    </row>
    <row r="32" spans="1:42" ht="12.75" customHeight="1" thickBot="1">
      <c r="A32" s="287"/>
      <c r="B32" s="288"/>
      <c r="C32" s="288"/>
      <c r="D32" s="288"/>
      <c r="E32" s="288"/>
      <c r="F32" s="289"/>
      <c r="G32" s="307"/>
      <c r="H32" s="308"/>
      <c r="I32" s="308"/>
      <c r="J32" s="308"/>
      <c r="K32" s="308"/>
      <c r="L32" s="309"/>
      <c r="M32" s="307"/>
      <c r="N32" s="308"/>
      <c r="O32" s="308"/>
      <c r="P32" s="308"/>
      <c r="Q32" s="308"/>
      <c r="R32" s="309"/>
      <c r="S32" s="307"/>
      <c r="T32" s="308"/>
      <c r="U32" s="308"/>
      <c r="V32" s="308"/>
      <c r="W32" s="308"/>
      <c r="X32" s="309"/>
      <c r="Y32" s="251"/>
      <c r="Z32" s="296"/>
      <c r="AA32" s="90" t="s">
        <v>8</v>
      </c>
      <c r="AB32" s="90" t="s">
        <v>8</v>
      </c>
      <c r="AC32" s="240" t="s">
        <v>9</v>
      </c>
      <c r="AD32" s="241"/>
      <c r="AE32" s="297"/>
      <c r="AF32" s="297"/>
      <c r="AG32" s="301"/>
      <c r="AH32" s="302"/>
      <c r="AI32" s="303"/>
    </row>
    <row r="33" spans="1:42" ht="12.75" customHeight="1" thickBot="1">
      <c r="A33" s="175">
        <v>4</v>
      </c>
      <c r="B33" s="176"/>
      <c r="C33" s="176"/>
      <c r="D33" s="176"/>
      <c r="E33" s="176"/>
      <c r="F33" s="177"/>
      <c r="G33" s="290"/>
      <c r="H33" s="274"/>
      <c r="I33" s="274"/>
      <c r="J33" s="274"/>
      <c r="K33" s="274"/>
      <c r="L33" s="291"/>
      <c r="M33" s="70"/>
      <c r="N33" s="110"/>
      <c r="O33" s="70">
        <v>7</v>
      </c>
      <c r="P33" s="110" t="s">
        <v>196</v>
      </c>
      <c r="Q33" s="71">
        <v>15</v>
      </c>
      <c r="R33" s="71"/>
      <c r="S33" s="70"/>
      <c r="T33" s="110"/>
      <c r="U33" s="70">
        <v>10</v>
      </c>
      <c r="V33" s="110" t="s">
        <v>196</v>
      </c>
      <c r="W33" s="71">
        <v>15</v>
      </c>
      <c r="X33" s="110"/>
      <c r="Y33" s="184">
        <f>COUNTIF(G33:X35,"○")</f>
        <v>0</v>
      </c>
      <c r="Z33" s="187">
        <f>COUNTIF(G33:X35,"●")</f>
        <v>1</v>
      </c>
      <c r="AA33" s="187">
        <f>N34+T34</f>
        <v>1</v>
      </c>
      <c r="AB33" s="187">
        <f>R34+X34</f>
        <v>3</v>
      </c>
      <c r="AC33" s="159">
        <f>IF(AB33=0,"----",AA33/AB33)</f>
        <v>0.33333333333333331</v>
      </c>
      <c r="AD33" s="160"/>
      <c r="AE33" s="190">
        <f>SUM(O33:O35,U33:U35)</f>
        <v>37</v>
      </c>
      <c r="AF33" s="190">
        <f>SUM(Q33:Q35,W33:W35)</f>
        <v>59</v>
      </c>
      <c r="AG33" s="159">
        <f>AE33/AF33</f>
        <v>0.6271186440677966</v>
      </c>
      <c r="AH33" s="160"/>
      <c r="AI33" s="282">
        <v>3</v>
      </c>
    </row>
    <row r="34" spans="1:42" ht="12.75" customHeight="1" thickBot="1">
      <c r="A34" s="193" t="s">
        <v>127</v>
      </c>
      <c r="B34" s="194"/>
      <c r="C34" s="194"/>
      <c r="D34" s="194"/>
      <c r="E34" s="194"/>
      <c r="F34" s="195"/>
      <c r="G34" s="292"/>
      <c r="H34" s="276"/>
      <c r="I34" s="276"/>
      <c r="J34" s="276"/>
      <c r="K34" s="276"/>
      <c r="L34" s="286"/>
      <c r="M34" s="73" t="str">
        <f>IF(N34&gt;R34,"○",IF(N34=R34,"△",IF(N34&lt;R34,"●")))</f>
        <v>●</v>
      </c>
      <c r="N34" s="74">
        <v>0</v>
      </c>
      <c r="O34" s="75">
        <v>5</v>
      </c>
      <c r="P34" s="76" t="str">
        <f>IF(O34="","","-")</f>
        <v>-</v>
      </c>
      <c r="Q34" s="77">
        <v>15</v>
      </c>
      <c r="R34" s="77">
        <v>2</v>
      </c>
      <c r="S34" s="73" t="str">
        <f>IF(T34&gt;X34,"○",IF(T34=X34,"△",IF(T34&lt;X34,"●")))</f>
        <v>△</v>
      </c>
      <c r="T34" s="74">
        <v>1</v>
      </c>
      <c r="U34" s="75">
        <v>15</v>
      </c>
      <c r="V34" s="76" t="str">
        <f>IF(U34="","","-")</f>
        <v>-</v>
      </c>
      <c r="W34" s="77">
        <v>14</v>
      </c>
      <c r="X34" s="74">
        <v>1</v>
      </c>
      <c r="Y34" s="185"/>
      <c r="Z34" s="188"/>
      <c r="AA34" s="188"/>
      <c r="AB34" s="188"/>
      <c r="AC34" s="161"/>
      <c r="AD34" s="162"/>
      <c r="AE34" s="191"/>
      <c r="AF34" s="191"/>
      <c r="AG34" s="161"/>
      <c r="AH34" s="162"/>
      <c r="AI34" s="282"/>
    </row>
    <row r="35" spans="1:42" ht="12.75" customHeight="1" thickBot="1">
      <c r="A35" s="283"/>
      <c r="B35" s="284"/>
      <c r="C35" s="284"/>
      <c r="D35" s="284"/>
      <c r="E35" s="284"/>
      <c r="F35" s="285"/>
      <c r="G35" s="293"/>
      <c r="H35" s="278"/>
      <c r="I35" s="278"/>
      <c r="J35" s="278"/>
      <c r="K35" s="278"/>
      <c r="L35" s="294"/>
      <c r="M35" s="80"/>
      <c r="N35" s="111"/>
      <c r="O35" s="80"/>
      <c r="P35" s="79" t="str">
        <f>IF(O35="","","-")</f>
        <v/>
      </c>
      <c r="Q35" s="81"/>
      <c r="R35" s="81"/>
      <c r="S35" s="80"/>
      <c r="T35" s="111"/>
      <c r="U35" s="80"/>
      <c r="V35" s="79" t="str">
        <f>IF(U35="","","-")</f>
        <v/>
      </c>
      <c r="W35" s="81"/>
      <c r="X35" s="111"/>
      <c r="Y35" s="186"/>
      <c r="Z35" s="189"/>
      <c r="AA35" s="189"/>
      <c r="AB35" s="189"/>
      <c r="AC35" s="163"/>
      <c r="AD35" s="164"/>
      <c r="AE35" s="192"/>
      <c r="AF35" s="192"/>
      <c r="AG35" s="163"/>
      <c r="AH35" s="164"/>
      <c r="AI35" s="282"/>
    </row>
    <row r="36" spans="1:42" ht="12.75" customHeight="1" thickBot="1">
      <c r="A36" s="175">
        <v>5</v>
      </c>
      <c r="B36" s="176"/>
      <c r="C36" s="176"/>
      <c r="D36" s="176"/>
      <c r="E36" s="176"/>
      <c r="F36" s="177"/>
      <c r="G36" s="70"/>
      <c r="H36" s="110"/>
      <c r="I36" s="68">
        <f>Q33</f>
        <v>15</v>
      </c>
      <c r="J36" s="69" t="s">
        <v>196</v>
      </c>
      <c r="K36" s="72">
        <f>O33</f>
        <v>7</v>
      </c>
      <c r="L36" s="71"/>
      <c r="M36" s="275"/>
      <c r="N36" s="276"/>
      <c r="O36" s="276"/>
      <c r="P36" s="276"/>
      <c r="Q36" s="276"/>
      <c r="R36" s="286"/>
      <c r="S36" s="70"/>
      <c r="T36" s="110"/>
      <c r="U36" s="70">
        <v>15</v>
      </c>
      <c r="V36" s="110" t="s">
        <v>196</v>
      </c>
      <c r="W36" s="71">
        <v>11</v>
      </c>
      <c r="X36" s="110"/>
      <c r="Y36" s="184">
        <f>COUNTIF(G36:X38,"○")</f>
        <v>2</v>
      </c>
      <c r="Z36" s="187">
        <f>COUNTIF(G36:X38,"●")</f>
        <v>0</v>
      </c>
      <c r="AA36" s="279">
        <f>H37+T37</f>
        <v>4</v>
      </c>
      <c r="AB36" s="279">
        <f>L37+X37</f>
        <v>0</v>
      </c>
      <c r="AC36" s="159" t="str">
        <f>IF(AB36=0,"----",AA36/AB36)</f>
        <v>----</v>
      </c>
      <c r="AD36" s="160"/>
      <c r="AE36" s="190">
        <f>SUM(I36:I38,U36:U38)</f>
        <v>60</v>
      </c>
      <c r="AF36" s="190">
        <f>SUM(K36:K38,W36:W38)</f>
        <v>30</v>
      </c>
      <c r="AG36" s="159">
        <f>AE36/AF36</f>
        <v>2</v>
      </c>
      <c r="AH36" s="160"/>
      <c r="AI36" s="282">
        <v>1</v>
      </c>
    </row>
    <row r="37" spans="1:42" ht="12.75" customHeight="1" thickBot="1">
      <c r="A37" s="266" t="s">
        <v>121</v>
      </c>
      <c r="B37" s="267"/>
      <c r="C37" s="267"/>
      <c r="D37" s="267"/>
      <c r="E37" s="267"/>
      <c r="F37" s="268"/>
      <c r="G37" s="73" t="str">
        <f>IF(M34="○","●",IF(M34="△","△",IF(M34="●","○",IF(M34="",""))))</f>
        <v>○</v>
      </c>
      <c r="H37" s="76">
        <f>IF(R34="","",R34)</f>
        <v>2</v>
      </c>
      <c r="I37" s="73">
        <f>IF(Q34="","",Q34)</f>
        <v>15</v>
      </c>
      <c r="J37" s="76" t="str">
        <f>IF(I37="","","-")</f>
        <v>-</v>
      </c>
      <c r="K37" s="112">
        <f>IF(O34="","",O34)</f>
        <v>5</v>
      </c>
      <c r="L37" s="112">
        <f>IF(N34="","",N34)</f>
        <v>0</v>
      </c>
      <c r="M37" s="275"/>
      <c r="N37" s="276"/>
      <c r="O37" s="276"/>
      <c r="P37" s="276"/>
      <c r="Q37" s="276"/>
      <c r="R37" s="286"/>
      <c r="S37" s="73" t="str">
        <f>IF(T37&gt;X37,"○",IF(T37=X37,"△",IF(T37&lt;X37,"●")))</f>
        <v>○</v>
      </c>
      <c r="T37" s="74">
        <v>2</v>
      </c>
      <c r="U37" s="75">
        <v>15</v>
      </c>
      <c r="V37" s="76" t="str">
        <f>IF(U37="","","-")</f>
        <v>-</v>
      </c>
      <c r="W37" s="77">
        <v>7</v>
      </c>
      <c r="X37" s="74">
        <v>0</v>
      </c>
      <c r="Y37" s="185"/>
      <c r="Z37" s="188"/>
      <c r="AA37" s="280"/>
      <c r="AB37" s="280"/>
      <c r="AC37" s="161"/>
      <c r="AD37" s="162"/>
      <c r="AE37" s="191"/>
      <c r="AF37" s="191"/>
      <c r="AG37" s="161"/>
      <c r="AH37" s="162"/>
      <c r="AI37" s="282"/>
    </row>
    <row r="38" spans="1:42" ht="12.75" customHeight="1" thickBot="1">
      <c r="A38" s="269"/>
      <c r="B38" s="270"/>
      <c r="C38" s="270"/>
      <c r="D38" s="270"/>
      <c r="E38" s="270"/>
      <c r="F38" s="271"/>
      <c r="G38" s="80"/>
      <c r="H38" s="111"/>
      <c r="I38" s="78" t="str">
        <f>IF(Q35="","",Q35)</f>
        <v/>
      </c>
      <c r="J38" s="79" t="str">
        <f>IF(I38="","","-")</f>
        <v/>
      </c>
      <c r="K38" s="82" t="str">
        <f>IF(O35="","",O35)</f>
        <v/>
      </c>
      <c r="L38" s="81"/>
      <c r="M38" s="275"/>
      <c r="N38" s="276"/>
      <c r="O38" s="276"/>
      <c r="P38" s="276"/>
      <c r="Q38" s="276"/>
      <c r="R38" s="286"/>
      <c r="S38" s="80"/>
      <c r="T38" s="111"/>
      <c r="U38" s="80"/>
      <c r="V38" s="79" t="str">
        <f>IF(U38="","","-")</f>
        <v/>
      </c>
      <c r="W38" s="81"/>
      <c r="X38" s="111"/>
      <c r="Y38" s="186"/>
      <c r="Z38" s="189"/>
      <c r="AA38" s="281"/>
      <c r="AB38" s="281"/>
      <c r="AC38" s="163"/>
      <c r="AD38" s="164"/>
      <c r="AE38" s="192"/>
      <c r="AF38" s="192"/>
      <c r="AG38" s="163"/>
      <c r="AH38" s="164"/>
      <c r="AI38" s="282"/>
    </row>
    <row r="39" spans="1:42" ht="12.75" customHeight="1" thickBot="1">
      <c r="A39" s="175">
        <v>6</v>
      </c>
      <c r="B39" s="176"/>
      <c r="C39" s="176"/>
      <c r="D39" s="176"/>
      <c r="E39" s="176"/>
      <c r="F39" s="177"/>
      <c r="G39" s="70"/>
      <c r="H39" s="110"/>
      <c r="I39" s="68">
        <f>W33</f>
        <v>15</v>
      </c>
      <c r="J39" s="69" t="s">
        <v>196</v>
      </c>
      <c r="K39" s="72">
        <f>U33</f>
        <v>10</v>
      </c>
      <c r="L39" s="71"/>
      <c r="M39" s="70"/>
      <c r="N39" s="110"/>
      <c r="O39" s="68">
        <f>W36</f>
        <v>11</v>
      </c>
      <c r="P39" s="110" t="s">
        <v>196</v>
      </c>
      <c r="Q39" s="72">
        <f>U36</f>
        <v>15</v>
      </c>
      <c r="R39" s="71"/>
      <c r="S39" s="273"/>
      <c r="T39" s="274"/>
      <c r="U39" s="274"/>
      <c r="V39" s="274"/>
      <c r="W39" s="274"/>
      <c r="X39" s="274"/>
      <c r="Y39" s="184">
        <f>COUNTIF(G39:X41,"○")</f>
        <v>0</v>
      </c>
      <c r="Z39" s="187">
        <f>COUNTIF(G39:X41,"●")</f>
        <v>1</v>
      </c>
      <c r="AA39" s="279">
        <f>H40+N40</f>
        <v>1</v>
      </c>
      <c r="AB39" s="279">
        <f>L40+R40</f>
        <v>3</v>
      </c>
      <c r="AC39" s="159">
        <f>IF(AB39=0,"----",AA39/AB39)</f>
        <v>0.33333333333333331</v>
      </c>
      <c r="AD39" s="160"/>
      <c r="AE39" s="190">
        <f>SUM(I39:I41,O39:O41)</f>
        <v>47</v>
      </c>
      <c r="AF39" s="190">
        <f>SUM(K39:K41,Q39:Q41)</f>
        <v>55</v>
      </c>
      <c r="AG39" s="159">
        <f>AE39/AF39</f>
        <v>0.8545454545454545</v>
      </c>
      <c r="AH39" s="160"/>
      <c r="AI39" s="264">
        <v>2</v>
      </c>
    </row>
    <row r="40" spans="1:42" ht="12.75" customHeight="1" thickBot="1">
      <c r="A40" s="266" t="s">
        <v>169</v>
      </c>
      <c r="B40" s="267"/>
      <c r="C40" s="267"/>
      <c r="D40" s="267"/>
      <c r="E40" s="267"/>
      <c r="F40" s="268"/>
      <c r="G40" s="73" t="str">
        <f>IF(S34="○","●",IF(S34="△","△",IF(S34="●","○",IF(S34="",""))))</f>
        <v>△</v>
      </c>
      <c r="H40" s="76">
        <f>IF(X34="","",X34)</f>
        <v>1</v>
      </c>
      <c r="I40" s="73">
        <f>IF(W34="","",W34)</f>
        <v>14</v>
      </c>
      <c r="J40" s="76" t="str">
        <f>IF(I40="","","-")</f>
        <v>-</v>
      </c>
      <c r="K40" s="112">
        <f>IF(U34="","",U34)</f>
        <v>15</v>
      </c>
      <c r="L40" s="112">
        <f>IF(T34="","",T34)</f>
        <v>1</v>
      </c>
      <c r="M40" s="73" t="str">
        <f>IF(S37="○","●",IF(S37="△","△",IF(S37="●","○",IF(S37="",""))))</f>
        <v>●</v>
      </c>
      <c r="N40" s="76">
        <f>IF(X37="","",X37)</f>
        <v>0</v>
      </c>
      <c r="O40" s="73">
        <f>IF(W37="","",W37)</f>
        <v>7</v>
      </c>
      <c r="P40" s="76" t="str">
        <f>IF(O40="","","-")</f>
        <v>-</v>
      </c>
      <c r="Q40" s="112">
        <f>IF(U37="","",U37)</f>
        <v>15</v>
      </c>
      <c r="R40" s="112">
        <f>IF(T37="","",T37)</f>
        <v>2</v>
      </c>
      <c r="S40" s="275"/>
      <c r="T40" s="276"/>
      <c r="U40" s="276"/>
      <c r="V40" s="276"/>
      <c r="W40" s="276"/>
      <c r="X40" s="276"/>
      <c r="Y40" s="185"/>
      <c r="Z40" s="188"/>
      <c r="AA40" s="280"/>
      <c r="AB40" s="280"/>
      <c r="AC40" s="161"/>
      <c r="AD40" s="162"/>
      <c r="AE40" s="191"/>
      <c r="AF40" s="191"/>
      <c r="AG40" s="161"/>
      <c r="AH40" s="162"/>
      <c r="AI40" s="264"/>
    </row>
    <row r="41" spans="1:42" ht="12.75" customHeight="1" thickBot="1">
      <c r="A41" s="269"/>
      <c r="B41" s="270"/>
      <c r="C41" s="270"/>
      <c r="D41" s="270"/>
      <c r="E41" s="270"/>
      <c r="F41" s="271"/>
      <c r="G41" s="80"/>
      <c r="H41" s="111"/>
      <c r="I41" s="78" t="str">
        <f>IF(W35="","",W35)</f>
        <v/>
      </c>
      <c r="J41" s="79" t="str">
        <f>IF(I41="","","-")</f>
        <v/>
      </c>
      <c r="K41" s="82" t="str">
        <f>IF(U35="","",U35)</f>
        <v/>
      </c>
      <c r="L41" s="81"/>
      <c r="M41" s="80"/>
      <c r="N41" s="111"/>
      <c r="O41" s="78" t="str">
        <f>IF(W38="","",W38)</f>
        <v/>
      </c>
      <c r="P41" s="79" t="str">
        <f>IF(O41="","","-")</f>
        <v/>
      </c>
      <c r="Q41" s="82" t="str">
        <f>IF(U38="","",U38)</f>
        <v/>
      </c>
      <c r="R41" s="81"/>
      <c r="S41" s="277"/>
      <c r="T41" s="278"/>
      <c r="U41" s="278"/>
      <c r="V41" s="278"/>
      <c r="W41" s="278"/>
      <c r="X41" s="278"/>
      <c r="Y41" s="186"/>
      <c r="Z41" s="189"/>
      <c r="AA41" s="281"/>
      <c r="AB41" s="281"/>
      <c r="AC41" s="163"/>
      <c r="AD41" s="164"/>
      <c r="AE41" s="192"/>
      <c r="AF41" s="192"/>
      <c r="AG41" s="163"/>
      <c r="AH41" s="164"/>
      <c r="AI41" s="265"/>
    </row>
    <row r="42" spans="1:42" s="63" customFormat="1" ht="15" customHeight="1">
      <c r="A42" s="113"/>
      <c r="B42" s="113"/>
      <c r="C42" s="258" t="s">
        <v>197</v>
      </c>
      <c r="D42" s="258"/>
      <c r="E42" s="259" t="str">
        <f>IF(AI33=1,A34,IF(AI36=1,A37,IF(AI39=1,A40)))</f>
        <v>Ａｍｂｉｔｉｏｕｓ・Ｇ</v>
      </c>
      <c r="F42" s="259"/>
      <c r="G42" s="260"/>
      <c r="H42" s="260"/>
      <c r="I42" s="260"/>
      <c r="J42" s="260"/>
      <c r="K42" s="261" t="s">
        <v>198</v>
      </c>
      <c r="L42" s="261"/>
      <c r="M42" s="260" t="str">
        <f>IF(AI33=2,A34,IF(AI36=2,A37,IF(AI39=2,A40)))</f>
        <v>炎神</v>
      </c>
      <c r="N42" s="260"/>
      <c r="O42" s="260"/>
      <c r="P42" s="260"/>
      <c r="Q42" s="260"/>
      <c r="R42" s="260"/>
      <c r="S42" s="261" t="s">
        <v>199</v>
      </c>
      <c r="T42" s="261"/>
      <c r="U42" s="260" t="str">
        <f>IF(AI33=3,A34,IF(AI36=3,A37,IF(AI39=3,A40)))</f>
        <v>gaggles</v>
      </c>
      <c r="V42" s="260"/>
      <c r="W42" s="260"/>
      <c r="X42" s="260"/>
      <c r="Y42" s="259"/>
      <c r="Z42" s="259"/>
      <c r="AA42" s="116"/>
      <c r="AB42" s="116"/>
      <c r="AC42" s="117"/>
      <c r="AD42" s="117"/>
      <c r="AE42" s="117"/>
      <c r="AF42" s="117"/>
      <c r="AG42" s="117"/>
      <c r="AH42" s="117"/>
      <c r="AI42" s="76"/>
      <c r="AJ42" s="118"/>
      <c r="AK42" s="118"/>
      <c r="AL42" s="93"/>
      <c r="AM42" s="93"/>
      <c r="AN42" s="118"/>
      <c r="AO42" s="118"/>
      <c r="AP42" s="94"/>
    </row>
    <row r="43" spans="1:42" ht="12.75" customHeight="1">
      <c r="A43" s="91"/>
      <c r="B43" s="91"/>
      <c r="C43" s="91"/>
      <c r="D43" s="91"/>
      <c r="E43" s="91"/>
      <c r="F43" s="91"/>
      <c r="G43" s="76"/>
      <c r="H43" s="76"/>
      <c r="I43" s="76"/>
      <c r="J43" s="76"/>
      <c r="K43" s="76"/>
      <c r="L43" s="76"/>
      <c r="M43" s="76"/>
      <c r="N43" s="76"/>
      <c r="O43" s="76"/>
      <c r="P43" s="76"/>
      <c r="Q43" s="76"/>
      <c r="R43" s="76"/>
      <c r="S43" s="76"/>
      <c r="T43" s="76"/>
      <c r="U43" s="76"/>
      <c r="V43" s="76"/>
      <c r="W43" s="76"/>
      <c r="X43" s="76"/>
      <c r="Y43" s="76"/>
      <c r="Z43" s="76"/>
      <c r="AA43" s="76"/>
      <c r="AB43" s="76"/>
      <c r="AC43" s="92"/>
      <c r="AD43" s="92"/>
      <c r="AE43" s="93"/>
      <c r="AF43" s="93"/>
      <c r="AG43" s="92"/>
      <c r="AH43" s="92"/>
      <c r="AI43" s="94"/>
    </row>
    <row r="44" spans="1:42" s="63" customFormat="1" ht="12.75" customHeight="1">
      <c r="J44" s="95">
        <f>A33</f>
        <v>4</v>
      </c>
      <c r="K44" s="263" t="str">
        <f>A34</f>
        <v>gaggles</v>
      </c>
      <c r="L44" s="263"/>
      <c r="M44" s="263"/>
      <c r="N44" s="263"/>
      <c r="O44" s="263"/>
    </row>
    <row r="45" spans="1:42" s="63" customFormat="1" ht="12.75" customHeight="1">
      <c r="P45" s="272" t="s">
        <v>79</v>
      </c>
      <c r="Q45" s="272"/>
      <c r="R45" s="272"/>
      <c r="S45" s="272"/>
      <c r="T45" s="272"/>
      <c r="U45" s="272"/>
      <c r="V45" s="272"/>
      <c r="W45" s="272"/>
      <c r="X45" s="272"/>
      <c r="Y45" s="272"/>
      <c r="Z45" s="272"/>
      <c r="AA45" s="272"/>
      <c r="AB45" s="272"/>
      <c r="AC45" s="272"/>
      <c r="AD45" s="272"/>
      <c r="AE45" s="174" t="s">
        <v>10</v>
      </c>
      <c r="AF45" s="174"/>
      <c r="AG45" s="174"/>
      <c r="AH45" s="174"/>
      <c r="AI45" s="174"/>
    </row>
    <row r="46" spans="1:42" s="63" customFormat="1" ht="12.75" customHeight="1">
      <c r="P46" s="85" t="s">
        <v>17</v>
      </c>
      <c r="Q46" s="84"/>
      <c r="R46" s="84"/>
      <c r="S46" s="84"/>
      <c r="T46" s="146" t="str">
        <f>A34</f>
        <v>gaggles</v>
      </c>
      <c r="U46" s="146"/>
      <c r="V46" s="146"/>
      <c r="W46" s="146"/>
      <c r="X46" s="146"/>
      <c r="Y46" s="84" t="s">
        <v>11</v>
      </c>
      <c r="Z46" s="146" t="str">
        <f>A40</f>
        <v>炎神</v>
      </c>
      <c r="AA46" s="146"/>
      <c r="AB46" s="146"/>
      <c r="AC46" s="146"/>
      <c r="AD46" s="146"/>
      <c r="AE46" s="146" t="str">
        <f>A37</f>
        <v>Ａｍｂｉｔｉｏｕｓ・Ｇ</v>
      </c>
      <c r="AF46" s="146"/>
      <c r="AG46" s="146"/>
      <c r="AH46" s="146"/>
      <c r="AI46" s="146"/>
    </row>
    <row r="47" spans="1:42" s="63" customFormat="1" ht="12.75" customHeight="1">
      <c r="P47" s="85" t="s">
        <v>12</v>
      </c>
      <c r="Q47" s="84"/>
      <c r="R47" s="84"/>
      <c r="S47" s="84"/>
      <c r="T47" s="146" t="str">
        <f>A37</f>
        <v>Ａｍｂｉｔｉｏｕｓ・Ｇ</v>
      </c>
      <c r="U47" s="146"/>
      <c r="V47" s="146"/>
      <c r="W47" s="146"/>
      <c r="X47" s="146"/>
      <c r="Y47" s="84" t="s">
        <v>11</v>
      </c>
      <c r="Z47" s="146" t="str">
        <f>A40</f>
        <v>炎神</v>
      </c>
      <c r="AA47" s="146"/>
      <c r="AB47" s="146"/>
      <c r="AC47" s="146"/>
      <c r="AD47" s="146"/>
      <c r="AE47" s="146" t="str">
        <f>A34</f>
        <v>gaggles</v>
      </c>
      <c r="AF47" s="146"/>
      <c r="AG47" s="146"/>
      <c r="AH47" s="146"/>
      <c r="AI47" s="146"/>
    </row>
    <row r="48" spans="1:42" s="63" customFormat="1" ht="12.75" customHeight="1">
      <c r="P48" s="85" t="s">
        <v>13</v>
      </c>
      <c r="Q48" s="84"/>
      <c r="R48" s="84"/>
      <c r="S48" s="84"/>
      <c r="T48" s="146" t="str">
        <f>A34</f>
        <v>gaggles</v>
      </c>
      <c r="U48" s="146"/>
      <c r="V48" s="146"/>
      <c r="W48" s="146"/>
      <c r="X48" s="146"/>
      <c r="Y48" s="84" t="s">
        <v>11</v>
      </c>
      <c r="Z48" s="146" t="str">
        <f>A37</f>
        <v>Ａｍｂｉｔｉｏｕｓ・Ｇ</v>
      </c>
      <c r="AA48" s="146"/>
      <c r="AB48" s="146"/>
      <c r="AC48" s="146"/>
      <c r="AD48" s="146"/>
      <c r="AE48" s="146" t="str">
        <f>A40</f>
        <v>炎神</v>
      </c>
      <c r="AF48" s="146"/>
      <c r="AG48" s="146"/>
      <c r="AH48" s="146"/>
      <c r="AI48" s="146"/>
    </row>
    <row r="49" spans="1:35" s="63" customFormat="1" ht="12.75" customHeight="1"/>
    <row r="50" spans="1:35" s="63" customFormat="1" ht="12.75" customHeight="1">
      <c r="D50" s="262" t="str">
        <f>A37</f>
        <v>Ａｍｂｉｔｉｏｕｓ・Ｇ</v>
      </c>
      <c r="E50" s="262"/>
      <c r="F50" s="262"/>
      <c r="G50" s="262"/>
      <c r="H50" s="262"/>
      <c r="I50" s="95">
        <f>A36</f>
        <v>5</v>
      </c>
      <c r="N50" s="95">
        <f>A39</f>
        <v>6</v>
      </c>
      <c r="O50" s="263" t="str">
        <f>A40</f>
        <v>炎神</v>
      </c>
      <c r="P50" s="263"/>
      <c r="Q50" s="263"/>
      <c r="R50" s="263"/>
      <c r="S50" s="263"/>
    </row>
    <row r="51" spans="1:35" ht="12.75" customHeight="1"/>
    <row r="52" spans="1:35" s="63" customFormat="1" ht="12.75" customHeight="1" thickBot="1">
      <c r="A52" s="62" t="s">
        <v>73</v>
      </c>
      <c r="D52" s="97"/>
      <c r="E52" s="97"/>
      <c r="F52" s="97"/>
      <c r="G52" s="97"/>
      <c r="H52" s="97"/>
      <c r="I52" s="95"/>
      <c r="N52" s="95"/>
      <c r="O52" s="96"/>
      <c r="P52" s="96"/>
      <c r="Q52" s="96"/>
      <c r="R52" s="96"/>
      <c r="S52" s="96"/>
    </row>
    <row r="53" spans="1:35" ht="12.75" customHeight="1">
      <c r="A53" s="242"/>
      <c r="B53" s="243"/>
      <c r="C53" s="243"/>
      <c r="D53" s="243"/>
      <c r="E53" s="243"/>
      <c r="F53" s="244"/>
      <c r="G53" s="175">
        <f>A56</f>
        <v>7</v>
      </c>
      <c r="H53" s="176"/>
      <c r="I53" s="176"/>
      <c r="J53" s="176"/>
      <c r="K53" s="176"/>
      <c r="L53" s="177"/>
      <c r="M53" s="175">
        <f>A59</f>
        <v>8</v>
      </c>
      <c r="N53" s="176"/>
      <c r="O53" s="176"/>
      <c r="P53" s="176"/>
      <c r="Q53" s="176"/>
      <c r="R53" s="177"/>
      <c r="S53" s="175">
        <f>A62</f>
        <v>9</v>
      </c>
      <c r="T53" s="176"/>
      <c r="U53" s="176"/>
      <c r="V53" s="176"/>
      <c r="W53" s="176"/>
      <c r="X53" s="177"/>
      <c r="Y53" s="249" t="s">
        <v>0</v>
      </c>
      <c r="Z53" s="252" t="s">
        <v>1</v>
      </c>
      <c r="AA53" s="65" t="s">
        <v>2</v>
      </c>
      <c r="AB53" s="65" t="s">
        <v>3</v>
      </c>
      <c r="AC53" s="255" t="s">
        <v>2</v>
      </c>
      <c r="AD53" s="256"/>
      <c r="AE53" s="207" t="s">
        <v>4</v>
      </c>
      <c r="AF53" s="207" t="s">
        <v>5</v>
      </c>
      <c r="AG53" s="210" t="s">
        <v>6</v>
      </c>
      <c r="AH53" s="298"/>
      <c r="AI53" s="216" t="s">
        <v>7</v>
      </c>
    </row>
    <row r="54" spans="1:35" ht="12.75" customHeight="1">
      <c r="A54" s="218" t="s">
        <v>164</v>
      </c>
      <c r="B54" s="219"/>
      <c r="C54" s="219"/>
      <c r="D54" s="219"/>
      <c r="E54" s="219"/>
      <c r="F54" s="220"/>
      <c r="G54" s="304" t="str">
        <f>IF(A57=""," ",A57)</f>
        <v>JUST　DO　IT.</v>
      </c>
      <c r="H54" s="305"/>
      <c r="I54" s="305"/>
      <c r="J54" s="305"/>
      <c r="K54" s="305"/>
      <c r="L54" s="306"/>
      <c r="M54" s="304" t="str">
        <f>IF(A60=""," ",A60)</f>
        <v>チームHIRO</v>
      </c>
      <c r="N54" s="305"/>
      <c r="O54" s="305"/>
      <c r="P54" s="305"/>
      <c r="Q54" s="305"/>
      <c r="R54" s="306"/>
      <c r="S54" s="304" t="str">
        <f>IF(A63=""," ",A63)</f>
        <v>Zebra</v>
      </c>
      <c r="T54" s="305"/>
      <c r="U54" s="305"/>
      <c r="V54" s="305"/>
      <c r="W54" s="305"/>
      <c r="X54" s="306"/>
      <c r="Y54" s="250"/>
      <c r="Z54" s="295"/>
      <c r="AA54" s="66"/>
      <c r="AB54" s="66"/>
      <c r="AC54" s="235" t="s">
        <v>3</v>
      </c>
      <c r="AD54" s="236"/>
      <c r="AE54" s="208"/>
      <c r="AF54" s="208"/>
      <c r="AG54" s="299"/>
      <c r="AH54" s="300"/>
      <c r="AI54" s="217"/>
    </row>
    <row r="55" spans="1:35" ht="12.75" customHeight="1" thickBot="1">
      <c r="A55" s="287"/>
      <c r="B55" s="288"/>
      <c r="C55" s="288"/>
      <c r="D55" s="288"/>
      <c r="E55" s="288"/>
      <c r="F55" s="289"/>
      <c r="G55" s="307"/>
      <c r="H55" s="308"/>
      <c r="I55" s="308"/>
      <c r="J55" s="308"/>
      <c r="K55" s="308"/>
      <c r="L55" s="309"/>
      <c r="M55" s="307"/>
      <c r="N55" s="308"/>
      <c r="O55" s="308"/>
      <c r="P55" s="308"/>
      <c r="Q55" s="308"/>
      <c r="R55" s="309"/>
      <c r="S55" s="307"/>
      <c r="T55" s="308"/>
      <c r="U55" s="308"/>
      <c r="V55" s="308"/>
      <c r="W55" s="308"/>
      <c r="X55" s="309"/>
      <c r="Y55" s="251"/>
      <c r="Z55" s="296"/>
      <c r="AA55" s="90" t="s">
        <v>8</v>
      </c>
      <c r="AB55" s="90" t="s">
        <v>8</v>
      </c>
      <c r="AC55" s="240" t="s">
        <v>9</v>
      </c>
      <c r="AD55" s="241"/>
      <c r="AE55" s="297"/>
      <c r="AF55" s="297"/>
      <c r="AG55" s="301"/>
      <c r="AH55" s="302"/>
      <c r="AI55" s="303"/>
    </row>
    <row r="56" spans="1:35" ht="12.75" customHeight="1" thickBot="1">
      <c r="A56" s="175">
        <v>7</v>
      </c>
      <c r="B56" s="176"/>
      <c r="C56" s="176"/>
      <c r="D56" s="176"/>
      <c r="E56" s="176"/>
      <c r="F56" s="177"/>
      <c r="G56" s="290"/>
      <c r="H56" s="274"/>
      <c r="I56" s="274"/>
      <c r="J56" s="274"/>
      <c r="K56" s="274"/>
      <c r="L56" s="291"/>
      <c r="M56" s="70"/>
      <c r="N56" s="110"/>
      <c r="O56" s="70">
        <v>15</v>
      </c>
      <c r="P56" s="110" t="s">
        <v>196</v>
      </c>
      <c r="Q56" s="71">
        <v>6</v>
      </c>
      <c r="R56" s="71"/>
      <c r="S56" s="70"/>
      <c r="T56" s="110"/>
      <c r="U56" s="70">
        <v>11</v>
      </c>
      <c r="V56" s="110" t="s">
        <v>196</v>
      </c>
      <c r="W56" s="71">
        <v>15</v>
      </c>
      <c r="X56" s="110"/>
      <c r="Y56" s="184">
        <f>COUNTIF(G56:X58,"○")</f>
        <v>1</v>
      </c>
      <c r="Z56" s="187">
        <f>COUNTIF(G56:X58,"●")</f>
        <v>1</v>
      </c>
      <c r="AA56" s="187">
        <f>N57+T57</f>
        <v>2</v>
      </c>
      <c r="AB56" s="187">
        <f>R57+X57</f>
        <v>2</v>
      </c>
      <c r="AC56" s="159">
        <f>IF(AB56=0,"----",AA56/AB56)</f>
        <v>1</v>
      </c>
      <c r="AD56" s="160"/>
      <c r="AE56" s="190">
        <f>SUM(O56:O58,U56:U58)</f>
        <v>55</v>
      </c>
      <c r="AF56" s="190">
        <f>SUM(Q56:Q58,W56:W58)</f>
        <v>43</v>
      </c>
      <c r="AG56" s="159">
        <f>AE56/AF56</f>
        <v>1.2790697674418605</v>
      </c>
      <c r="AH56" s="160"/>
      <c r="AI56" s="282">
        <v>2</v>
      </c>
    </row>
    <row r="57" spans="1:35" ht="12.75" customHeight="1" thickBot="1">
      <c r="A57" s="193" t="s">
        <v>124</v>
      </c>
      <c r="B57" s="194"/>
      <c r="C57" s="194"/>
      <c r="D57" s="194"/>
      <c r="E57" s="194"/>
      <c r="F57" s="195"/>
      <c r="G57" s="292"/>
      <c r="H57" s="276"/>
      <c r="I57" s="276"/>
      <c r="J57" s="276"/>
      <c r="K57" s="276"/>
      <c r="L57" s="286"/>
      <c r="M57" s="73" t="str">
        <f>IF(N57&gt;R57,"○",IF(N57=R57,"△",IF(N57&lt;R57,"●")))</f>
        <v>○</v>
      </c>
      <c r="N57" s="74">
        <v>2</v>
      </c>
      <c r="O57" s="75">
        <v>15</v>
      </c>
      <c r="P57" s="76" t="str">
        <f>IF(O57="","","-")</f>
        <v>-</v>
      </c>
      <c r="Q57" s="77">
        <v>7</v>
      </c>
      <c r="R57" s="77">
        <v>0</v>
      </c>
      <c r="S57" s="73" t="str">
        <f>IF(T57&gt;X57,"○",IF(T57=X57,"△",IF(T57&lt;X57,"●")))</f>
        <v>●</v>
      </c>
      <c r="T57" s="74">
        <v>0</v>
      </c>
      <c r="U57" s="75">
        <v>14</v>
      </c>
      <c r="V57" s="76" t="str">
        <f>IF(U57="","","-")</f>
        <v>-</v>
      </c>
      <c r="W57" s="77">
        <v>15</v>
      </c>
      <c r="X57" s="74">
        <v>2</v>
      </c>
      <c r="Y57" s="185"/>
      <c r="Z57" s="188"/>
      <c r="AA57" s="188"/>
      <c r="AB57" s="188"/>
      <c r="AC57" s="161"/>
      <c r="AD57" s="162"/>
      <c r="AE57" s="191"/>
      <c r="AF57" s="191"/>
      <c r="AG57" s="161"/>
      <c r="AH57" s="162"/>
      <c r="AI57" s="282"/>
    </row>
    <row r="58" spans="1:35" ht="12.75" customHeight="1" thickBot="1">
      <c r="A58" s="283"/>
      <c r="B58" s="284"/>
      <c r="C58" s="284"/>
      <c r="D58" s="284"/>
      <c r="E58" s="284"/>
      <c r="F58" s="285"/>
      <c r="G58" s="293"/>
      <c r="H58" s="278"/>
      <c r="I58" s="278"/>
      <c r="J58" s="278"/>
      <c r="K58" s="278"/>
      <c r="L58" s="294"/>
      <c r="M58" s="80"/>
      <c r="N58" s="111"/>
      <c r="O58" s="80"/>
      <c r="P58" s="79" t="str">
        <f>IF(O58="","","-")</f>
        <v/>
      </c>
      <c r="Q58" s="81"/>
      <c r="R58" s="81"/>
      <c r="S58" s="80"/>
      <c r="T58" s="111"/>
      <c r="U58" s="80"/>
      <c r="V58" s="79" t="str">
        <f>IF(U58="","","-")</f>
        <v/>
      </c>
      <c r="W58" s="81"/>
      <c r="X58" s="111"/>
      <c r="Y58" s="186"/>
      <c r="Z58" s="189"/>
      <c r="AA58" s="189"/>
      <c r="AB58" s="189"/>
      <c r="AC58" s="163"/>
      <c r="AD58" s="164"/>
      <c r="AE58" s="192"/>
      <c r="AF58" s="192"/>
      <c r="AG58" s="163"/>
      <c r="AH58" s="164"/>
      <c r="AI58" s="282"/>
    </row>
    <row r="59" spans="1:35" ht="12.75" customHeight="1" thickBot="1">
      <c r="A59" s="175">
        <v>8</v>
      </c>
      <c r="B59" s="176"/>
      <c r="C59" s="176"/>
      <c r="D59" s="176"/>
      <c r="E59" s="176"/>
      <c r="F59" s="177"/>
      <c r="G59" s="70"/>
      <c r="H59" s="110"/>
      <c r="I59" s="68">
        <f>Q56</f>
        <v>6</v>
      </c>
      <c r="J59" s="69" t="s">
        <v>196</v>
      </c>
      <c r="K59" s="72">
        <f>O56</f>
        <v>15</v>
      </c>
      <c r="L59" s="71"/>
      <c r="M59" s="275"/>
      <c r="N59" s="276"/>
      <c r="O59" s="276"/>
      <c r="P59" s="276"/>
      <c r="Q59" s="276"/>
      <c r="R59" s="286"/>
      <c r="S59" s="70"/>
      <c r="T59" s="110"/>
      <c r="U59" s="70">
        <v>3</v>
      </c>
      <c r="V59" s="110" t="s">
        <v>196</v>
      </c>
      <c r="W59" s="71">
        <v>15</v>
      </c>
      <c r="X59" s="110"/>
      <c r="Y59" s="184">
        <f>COUNTIF(G59:X61,"○")</f>
        <v>0</v>
      </c>
      <c r="Z59" s="187">
        <f>COUNTIF(G59:X61,"●")</f>
        <v>2</v>
      </c>
      <c r="AA59" s="279">
        <f>H60+T60</f>
        <v>0</v>
      </c>
      <c r="AB59" s="279">
        <f>L60+X60</f>
        <v>4</v>
      </c>
      <c r="AC59" s="159">
        <f>IF(AB59=0,"----",AA59/AB59)</f>
        <v>0</v>
      </c>
      <c r="AD59" s="160"/>
      <c r="AE59" s="190">
        <f>SUM(I59:I61,U59:U61)</f>
        <v>30</v>
      </c>
      <c r="AF59" s="190">
        <f>SUM(K59:K61,W59:W61)</f>
        <v>60</v>
      </c>
      <c r="AG59" s="159">
        <f>AE59/AF59</f>
        <v>0.5</v>
      </c>
      <c r="AH59" s="160"/>
      <c r="AI59" s="282">
        <v>3</v>
      </c>
    </row>
    <row r="60" spans="1:35" ht="12.75" customHeight="1" thickBot="1">
      <c r="A60" s="266" t="s">
        <v>168</v>
      </c>
      <c r="B60" s="267"/>
      <c r="C60" s="267"/>
      <c r="D60" s="267"/>
      <c r="E60" s="267"/>
      <c r="F60" s="268"/>
      <c r="G60" s="73" t="str">
        <f>IF(M57="○","●",IF(M57="△","△",IF(M57="●","○",IF(M57="",""))))</f>
        <v>●</v>
      </c>
      <c r="H60" s="76">
        <f>IF(R57="","",R57)</f>
        <v>0</v>
      </c>
      <c r="I60" s="73">
        <f>IF(Q57="","",Q57)</f>
        <v>7</v>
      </c>
      <c r="J60" s="76" t="str">
        <f>IF(I60="","","-")</f>
        <v>-</v>
      </c>
      <c r="K60" s="112">
        <f>IF(O57="","",O57)</f>
        <v>15</v>
      </c>
      <c r="L60" s="112">
        <f>IF(N57="","",N57)</f>
        <v>2</v>
      </c>
      <c r="M60" s="275"/>
      <c r="N60" s="276"/>
      <c r="O60" s="276"/>
      <c r="P60" s="276"/>
      <c r="Q60" s="276"/>
      <c r="R60" s="286"/>
      <c r="S60" s="73" t="str">
        <f>IF(T60&gt;X60,"○",IF(T60=X60,"△",IF(T60&lt;X60,"●")))</f>
        <v>●</v>
      </c>
      <c r="T60" s="74">
        <v>0</v>
      </c>
      <c r="U60" s="75">
        <v>14</v>
      </c>
      <c r="V60" s="76" t="str">
        <f>IF(U60="","","-")</f>
        <v>-</v>
      </c>
      <c r="W60" s="77">
        <v>15</v>
      </c>
      <c r="X60" s="74">
        <v>2</v>
      </c>
      <c r="Y60" s="185"/>
      <c r="Z60" s="188"/>
      <c r="AA60" s="280"/>
      <c r="AB60" s="280"/>
      <c r="AC60" s="161"/>
      <c r="AD60" s="162"/>
      <c r="AE60" s="191"/>
      <c r="AF60" s="191"/>
      <c r="AG60" s="161"/>
      <c r="AH60" s="162"/>
      <c r="AI60" s="282"/>
    </row>
    <row r="61" spans="1:35" ht="12.75" customHeight="1" thickBot="1">
      <c r="A61" s="269"/>
      <c r="B61" s="270"/>
      <c r="C61" s="270"/>
      <c r="D61" s="270"/>
      <c r="E61" s="270"/>
      <c r="F61" s="271"/>
      <c r="G61" s="80"/>
      <c r="H61" s="111"/>
      <c r="I61" s="78" t="str">
        <f>IF(Q58="","",Q58)</f>
        <v/>
      </c>
      <c r="J61" s="79" t="str">
        <f>IF(I61="","","-")</f>
        <v/>
      </c>
      <c r="K61" s="82" t="str">
        <f>IF(O58="","",O58)</f>
        <v/>
      </c>
      <c r="L61" s="81"/>
      <c r="M61" s="275"/>
      <c r="N61" s="276"/>
      <c r="O61" s="276"/>
      <c r="P61" s="276"/>
      <c r="Q61" s="276"/>
      <c r="R61" s="286"/>
      <c r="S61" s="80"/>
      <c r="T61" s="111"/>
      <c r="U61" s="80"/>
      <c r="V61" s="79" t="str">
        <f>IF(U61="","","-")</f>
        <v/>
      </c>
      <c r="W61" s="81"/>
      <c r="X61" s="111"/>
      <c r="Y61" s="186"/>
      <c r="Z61" s="189"/>
      <c r="AA61" s="281"/>
      <c r="AB61" s="281"/>
      <c r="AC61" s="163"/>
      <c r="AD61" s="164"/>
      <c r="AE61" s="192"/>
      <c r="AF61" s="192"/>
      <c r="AG61" s="163"/>
      <c r="AH61" s="164"/>
      <c r="AI61" s="282"/>
    </row>
    <row r="62" spans="1:35" ht="12.75" customHeight="1" thickBot="1">
      <c r="A62" s="175">
        <v>9</v>
      </c>
      <c r="B62" s="176"/>
      <c r="C62" s="176"/>
      <c r="D62" s="176"/>
      <c r="E62" s="176"/>
      <c r="F62" s="177"/>
      <c r="G62" s="70"/>
      <c r="H62" s="110"/>
      <c r="I62" s="68">
        <f>W56</f>
        <v>15</v>
      </c>
      <c r="J62" s="69" t="s">
        <v>196</v>
      </c>
      <c r="K62" s="72">
        <f>U56</f>
        <v>11</v>
      </c>
      <c r="L62" s="71"/>
      <c r="M62" s="70"/>
      <c r="N62" s="110"/>
      <c r="O62" s="68">
        <f>W59</f>
        <v>15</v>
      </c>
      <c r="P62" s="110" t="s">
        <v>196</v>
      </c>
      <c r="Q62" s="72">
        <f>U59</f>
        <v>3</v>
      </c>
      <c r="R62" s="71"/>
      <c r="S62" s="273"/>
      <c r="T62" s="274"/>
      <c r="U62" s="274"/>
      <c r="V62" s="274"/>
      <c r="W62" s="274"/>
      <c r="X62" s="274"/>
      <c r="Y62" s="184">
        <f>COUNTIF(G62:X64,"○")</f>
        <v>2</v>
      </c>
      <c r="Z62" s="187">
        <f>COUNTIF(G62:X64,"●")</f>
        <v>0</v>
      </c>
      <c r="AA62" s="279">
        <f>H63+N63</f>
        <v>4</v>
      </c>
      <c r="AB62" s="279">
        <f>L63+R63</f>
        <v>0</v>
      </c>
      <c r="AC62" s="159" t="str">
        <f>IF(AB62=0,"----",AA62/AB62)</f>
        <v>----</v>
      </c>
      <c r="AD62" s="160"/>
      <c r="AE62" s="190">
        <f>SUM(I62:I64,O62:O64)</f>
        <v>60</v>
      </c>
      <c r="AF62" s="190">
        <f>SUM(K62:K64,Q62:Q64)</f>
        <v>42</v>
      </c>
      <c r="AG62" s="159">
        <f>AE62/AF62</f>
        <v>1.4285714285714286</v>
      </c>
      <c r="AH62" s="160"/>
      <c r="AI62" s="264">
        <v>1</v>
      </c>
    </row>
    <row r="63" spans="1:35" ht="12.75" customHeight="1" thickBot="1">
      <c r="A63" s="266" t="s">
        <v>170</v>
      </c>
      <c r="B63" s="267"/>
      <c r="C63" s="267"/>
      <c r="D63" s="267"/>
      <c r="E63" s="267"/>
      <c r="F63" s="268"/>
      <c r="G63" s="73" t="str">
        <f>IF(S57="○","●",IF(S57="△","△",IF(S57="●","○",IF(S57="",""))))</f>
        <v>○</v>
      </c>
      <c r="H63" s="76">
        <f>IF(X57="","",X57)</f>
        <v>2</v>
      </c>
      <c r="I63" s="73">
        <f>IF(W57="","",W57)</f>
        <v>15</v>
      </c>
      <c r="J63" s="76" t="str">
        <f>IF(I63="","","-")</f>
        <v>-</v>
      </c>
      <c r="K63" s="112">
        <f>IF(U57="","",U57)</f>
        <v>14</v>
      </c>
      <c r="L63" s="112">
        <f>IF(T57="","",T57)</f>
        <v>0</v>
      </c>
      <c r="M63" s="73" t="str">
        <f>IF(S60="○","●",IF(S60="△","△",IF(S60="●","○",IF(S60="",""))))</f>
        <v>○</v>
      </c>
      <c r="N63" s="76">
        <f>IF(X60="","",X60)</f>
        <v>2</v>
      </c>
      <c r="O63" s="73">
        <f>IF(W60="","",W60)</f>
        <v>15</v>
      </c>
      <c r="P63" s="76" t="str">
        <f>IF(O63="","","-")</f>
        <v>-</v>
      </c>
      <c r="Q63" s="112">
        <f>IF(U60="","",U60)</f>
        <v>14</v>
      </c>
      <c r="R63" s="112">
        <f>IF(T60="","",T60)</f>
        <v>0</v>
      </c>
      <c r="S63" s="275"/>
      <c r="T63" s="276"/>
      <c r="U63" s="276"/>
      <c r="V63" s="276"/>
      <c r="W63" s="276"/>
      <c r="X63" s="276"/>
      <c r="Y63" s="185"/>
      <c r="Z63" s="188"/>
      <c r="AA63" s="280"/>
      <c r="AB63" s="280"/>
      <c r="AC63" s="161"/>
      <c r="AD63" s="162"/>
      <c r="AE63" s="191"/>
      <c r="AF63" s="191"/>
      <c r="AG63" s="161"/>
      <c r="AH63" s="162"/>
      <c r="AI63" s="264"/>
    </row>
    <row r="64" spans="1:35" ht="12.75" customHeight="1" thickBot="1">
      <c r="A64" s="269"/>
      <c r="B64" s="270"/>
      <c r="C64" s="270"/>
      <c r="D64" s="270"/>
      <c r="E64" s="270"/>
      <c r="F64" s="271"/>
      <c r="G64" s="80"/>
      <c r="H64" s="111"/>
      <c r="I64" s="78" t="str">
        <f>IF(W58="","",W58)</f>
        <v/>
      </c>
      <c r="J64" s="79" t="str">
        <f>IF(I64="","","-")</f>
        <v/>
      </c>
      <c r="K64" s="82" t="str">
        <f>IF(U58="","",U58)</f>
        <v/>
      </c>
      <c r="L64" s="81"/>
      <c r="M64" s="80"/>
      <c r="N64" s="111"/>
      <c r="O64" s="78" t="str">
        <f>IF(W61="","",W61)</f>
        <v/>
      </c>
      <c r="P64" s="79" t="str">
        <f>IF(O64="","","-")</f>
        <v/>
      </c>
      <c r="Q64" s="82" t="str">
        <f>IF(U61="","",U61)</f>
        <v/>
      </c>
      <c r="R64" s="81"/>
      <c r="S64" s="277"/>
      <c r="T64" s="278"/>
      <c r="U64" s="278"/>
      <c r="V64" s="278"/>
      <c r="W64" s="278"/>
      <c r="X64" s="278"/>
      <c r="Y64" s="186"/>
      <c r="Z64" s="189"/>
      <c r="AA64" s="281"/>
      <c r="AB64" s="281"/>
      <c r="AC64" s="163"/>
      <c r="AD64" s="164"/>
      <c r="AE64" s="192"/>
      <c r="AF64" s="192"/>
      <c r="AG64" s="163"/>
      <c r="AH64" s="164"/>
      <c r="AI64" s="265"/>
    </row>
    <row r="65" spans="1:42" s="63" customFormat="1" ht="15" customHeight="1">
      <c r="A65" s="113"/>
      <c r="B65" s="113"/>
      <c r="C65" s="258" t="s">
        <v>197</v>
      </c>
      <c r="D65" s="258"/>
      <c r="E65" s="259" t="str">
        <f>IF(AI56=1,A57,IF(AI59=1,A60,IF(AI62=1,A63)))</f>
        <v>Zebra</v>
      </c>
      <c r="F65" s="259"/>
      <c r="G65" s="260"/>
      <c r="H65" s="260"/>
      <c r="I65" s="260"/>
      <c r="J65" s="260"/>
      <c r="K65" s="261" t="s">
        <v>198</v>
      </c>
      <c r="L65" s="261"/>
      <c r="M65" s="260" t="str">
        <f>IF(AI56=2,A57,IF(AI59=2,A60,IF(AI62=2,A63)))</f>
        <v>JUST　DO　IT.</v>
      </c>
      <c r="N65" s="260"/>
      <c r="O65" s="260"/>
      <c r="P65" s="260"/>
      <c r="Q65" s="260"/>
      <c r="R65" s="260"/>
      <c r="S65" s="261" t="s">
        <v>199</v>
      </c>
      <c r="T65" s="261"/>
      <c r="U65" s="260" t="str">
        <f>IF(AI56=3,A57,IF(AI59=3,A60,IF(AI62=3,A63)))</f>
        <v>チームHIRO</v>
      </c>
      <c r="V65" s="260"/>
      <c r="W65" s="260"/>
      <c r="X65" s="260"/>
      <c r="Y65" s="259"/>
      <c r="Z65" s="259"/>
      <c r="AA65" s="116"/>
      <c r="AB65" s="116"/>
      <c r="AC65" s="117"/>
      <c r="AD65" s="117"/>
      <c r="AE65" s="117"/>
      <c r="AF65" s="117"/>
      <c r="AG65" s="117"/>
      <c r="AH65" s="117"/>
      <c r="AI65" s="76"/>
      <c r="AJ65" s="118"/>
      <c r="AK65" s="118"/>
      <c r="AL65" s="93"/>
      <c r="AM65" s="93"/>
      <c r="AN65" s="118"/>
      <c r="AO65" s="118"/>
      <c r="AP65" s="94"/>
    </row>
    <row r="66" spans="1:42" ht="12.75" customHeight="1">
      <c r="A66" s="91"/>
      <c r="B66" s="91"/>
      <c r="C66" s="91"/>
      <c r="D66" s="91"/>
      <c r="E66" s="91"/>
      <c r="F66" s="91"/>
      <c r="G66" s="76"/>
      <c r="H66" s="76"/>
      <c r="I66" s="76"/>
      <c r="J66" s="76"/>
      <c r="K66" s="76"/>
      <c r="L66" s="76"/>
      <c r="M66" s="76"/>
      <c r="N66" s="76"/>
      <c r="O66" s="76"/>
      <c r="P66" s="76"/>
      <c r="Q66" s="76"/>
      <c r="R66" s="76"/>
      <c r="S66" s="76"/>
      <c r="T66" s="76"/>
      <c r="U66" s="76"/>
      <c r="V66" s="76"/>
      <c r="W66" s="76"/>
      <c r="X66" s="76"/>
      <c r="Y66" s="76"/>
      <c r="Z66" s="76"/>
      <c r="AA66" s="76"/>
      <c r="AB66" s="76"/>
      <c r="AC66" s="92"/>
      <c r="AD66" s="92"/>
      <c r="AE66" s="93"/>
      <c r="AF66" s="93"/>
      <c r="AG66" s="92"/>
      <c r="AH66" s="92"/>
      <c r="AI66" s="94"/>
    </row>
    <row r="67" spans="1:42" s="63" customFormat="1" ht="12.75" customHeight="1">
      <c r="J67" s="95">
        <f>A56</f>
        <v>7</v>
      </c>
      <c r="K67" s="263" t="str">
        <f>A57</f>
        <v>JUST　DO　IT.</v>
      </c>
      <c r="L67" s="263"/>
      <c r="M67" s="263"/>
      <c r="N67" s="263"/>
      <c r="O67" s="263"/>
    </row>
    <row r="68" spans="1:42" s="63" customFormat="1" ht="12.75" customHeight="1">
      <c r="P68" s="272" t="s">
        <v>55</v>
      </c>
      <c r="Q68" s="272"/>
      <c r="R68" s="272"/>
      <c r="S68" s="272"/>
      <c r="T68" s="272"/>
      <c r="U68" s="272"/>
      <c r="V68" s="272"/>
      <c r="W68" s="272"/>
      <c r="X68" s="272"/>
      <c r="Y68" s="272"/>
      <c r="Z68" s="272"/>
      <c r="AA68" s="272"/>
      <c r="AB68" s="272"/>
      <c r="AC68" s="272"/>
      <c r="AD68" s="272"/>
      <c r="AE68" s="174" t="s">
        <v>10</v>
      </c>
      <c r="AF68" s="174"/>
      <c r="AG68" s="174"/>
      <c r="AH68" s="174"/>
      <c r="AI68" s="174"/>
    </row>
    <row r="69" spans="1:42" s="63" customFormat="1" ht="12.75" customHeight="1">
      <c r="P69" s="85" t="s">
        <v>17</v>
      </c>
      <c r="Q69" s="84"/>
      <c r="R69" s="84"/>
      <c r="S69" s="84"/>
      <c r="T69" s="146" t="str">
        <f>A57</f>
        <v>JUST　DO　IT.</v>
      </c>
      <c r="U69" s="146"/>
      <c r="V69" s="146"/>
      <c r="W69" s="146"/>
      <c r="X69" s="146"/>
      <c r="Y69" s="84" t="s">
        <v>11</v>
      </c>
      <c r="Z69" s="146" t="str">
        <f>A63</f>
        <v>Zebra</v>
      </c>
      <c r="AA69" s="146"/>
      <c r="AB69" s="146"/>
      <c r="AC69" s="146"/>
      <c r="AD69" s="146"/>
      <c r="AE69" s="146" t="str">
        <f>A60</f>
        <v>チームHIRO</v>
      </c>
      <c r="AF69" s="146"/>
      <c r="AG69" s="146"/>
      <c r="AH69" s="146"/>
      <c r="AI69" s="146"/>
    </row>
    <row r="70" spans="1:42" s="63" customFormat="1" ht="12.75" customHeight="1">
      <c r="P70" s="85" t="s">
        <v>12</v>
      </c>
      <c r="Q70" s="84"/>
      <c r="R70" s="84"/>
      <c r="S70" s="84"/>
      <c r="T70" s="146" t="str">
        <f>A60</f>
        <v>チームHIRO</v>
      </c>
      <c r="U70" s="146"/>
      <c r="V70" s="146"/>
      <c r="W70" s="146"/>
      <c r="X70" s="146"/>
      <c r="Y70" s="84" t="s">
        <v>11</v>
      </c>
      <c r="Z70" s="146" t="str">
        <f>A63</f>
        <v>Zebra</v>
      </c>
      <c r="AA70" s="146"/>
      <c r="AB70" s="146"/>
      <c r="AC70" s="146"/>
      <c r="AD70" s="146"/>
      <c r="AE70" s="146" t="str">
        <f>A57</f>
        <v>JUST　DO　IT.</v>
      </c>
      <c r="AF70" s="146"/>
      <c r="AG70" s="146"/>
      <c r="AH70" s="146"/>
      <c r="AI70" s="146"/>
    </row>
    <row r="71" spans="1:42" s="63" customFormat="1" ht="12.75" customHeight="1">
      <c r="P71" s="85" t="s">
        <v>13</v>
      </c>
      <c r="Q71" s="84"/>
      <c r="R71" s="84"/>
      <c r="S71" s="84"/>
      <c r="T71" s="146" t="str">
        <f>A57</f>
        <v>JUST　DO　IT.</v>
      </c>
      <c r="U71" s="146"/>
      <c r="V71" s="146"/>
      <c r="W71" s="146"/>
      <c r="X71" s="146"/>
      <c r="Y71" s="84" t="s">
        <v>11</v>
      </c>
      <c r="Z71" s="146" t="str">
        <f>A60</f>
        <v>チームHIRO</v>
      </c>
      <c r="AA71" s="146"/>
      <c r="AB71" s="146"/>
      <c r="AC71" s="146"/>
      <c r="AD71" s="146"/>
      <c r="AE71" s="146" t="str">
        <f>A63</f>
        <v>Zebra</v>
      </c>
      <c r="AF71" s="146"/>
      <c r="AG71" s="146"/>
      <c r="AH71" s="146"/>
      <c r="AI71" s="146"/>
    </row>
    <row r="72" spans="1:42" s="63" customFormat="1" ht="12.75" customHeight="1"/>
    <row r="73" spans="1:42" s="63" customFormat="1" ht="12.75" customHeight="1">
      <c r="D73" s="262" t="str">
        <f>A60</f>
        <v>チームHIRO</v>
      </c>
      <c r="E73" s="262"/>
      <c r="F73" s="262"/>
      <c r="G73" s="262"/>
      <c r="H73" s="262"/>
      <c r="I73" s="95">
        <f>A59</f>
        <v>8</v>
      </c>
      <c r="N73" s="95">
        <f>A62</f>
        <v>9</v>
      </c>
      <c r="O73" s="263" t="str">
        <f>A63</f>
        <v>Zebra</v>
      </c>
      <c r="P73" s="263"/>
      <c r="Q73" s="263"/>
      <c r="R73" s="263"/>
      <c r="S73" s="263"/>
    </row>
    <row r="75" spans="1:42" ht="25.5">
      <c r="A75" s="257" t="s">
        <v>140</v>
      </c>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row>
    <row r="76" spans="1:42" ht="25.5">
      <c r="A76" s="257" t="s">
        <v>37</v>
      </c>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row>
    <row r="77" spans="1:42">
      <c r="R77" s="60"/>
      <c r="S77" s="60"/>
    </row>
    <row r="78" spans="1:42" ht="24">
      <c r="A78" s="310" t="s">
        <v>161</v>
      </c>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42" ht="13.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row>
    <row r="80" spans="1:42" ht="12.75" customHeight="1" thickBot="1">
      <c r="A80" s="62" t="s">
        <v>77</v>
      </c>
      <c r="B80" s="63"/>
      <c r="C80" s="63"/>
      <c r="D80" s="63"/>
      <c r="E80" s="63"/>
      <c r="F80" s="63"/>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row>
    <row r="81" spans="1:42" ht="12.75" customHeight="1">
      <c r="A81" s="242"/>
      <c r="B81" s="243"/>
      <c r="C81" s="243"/>
      <c r="D81" s="243"/>
      <c r="E81" s="243"/>
      <c r="F81" s="244"/>
      <c r="G81" s="175">
        <f>A84</f>
        <v>1</v>
      </c>
      <c r="H81" s="176"/>
      <c r="I81" s="176"/>
      <c r="J81" s="176"/>
      <c r="K81" s="176"/>
      <c r="L81" s="177"/>
      <c r="M81" s="175">
        <f>A87</f>
        <v>2</v>
      </c>
      <c r="N81" s="176"/>
      <c r="O81" s="176"/>
      <c r="P81" s="176"/>
      <c r="Q81" s="176"/>
      <c r="R81" s="177"/>
      <c r="S81" s="175">
        <f>A90</f>
        <v>3</v>
      </c>
      <c r="T81" s="176"/>
      <c r="U81" s="176"/>
      <c r="V81" s="176"/>
      <c r="W81" s="176"/>
      <c r="X81" s="177"/>
      <c r="Y81" s="249" t="s">
        <v>0</v>
      </c>
      <c r="Z81" s="252" t="s">
        <v>1</v>
      </c>
      <c r="AA81" s="65" t="s">
        <v>2</v>
      </c>
      <c r="AB81" s="65" t="s">
        <v>3</v>
      </c>
      <c r="AC81" s="255" t="s">
        <v>2</v>
      </c>
      <c r="AD81" s="256"/>
      <c r="AE81" s="207" t="s">
        <v>4</v>
      </c>
      <c r="AF81" s="207" t="s">
        <v>5</v>
      </c>
      <c r="AG81" s="210" t="s">
        <v>6</v>
      </c>
      <c r="AH81" s="298"/>
      <c r="AI81" s="216" t="s">
        <v>7</v>
      </c>
    </row>
    <row r="82" spans="1:42" ht="12.75" customHeight="1">
      <c r="A82" s="218" t="s">
        <v>156</v>
      </c>
      <c r="B82" s="219"/>
      <c r="C82" s="219"/>
      <c r="D82" s="219"/>
      <c r="E82" s="219"/>
      <c r="F82" s="220"/>
      <c r="G82" s="304" t="str">
        <f>IF(A85=""," ",A85)</f>
        <v>ｎｅｘｕｓ</v>
      </c>
      <c r="H82" s="305"/>
      <c r="I82" s="305"/>
      <c r="J82" s="305"/>
      <c r="K82" s="305"/>
      <c r="L82" s="306"/>
      <c r="M82" s="311" t="str">
        <f>IF(A88=""," ",A88)</f>
        <v>炎神</v>
      </c>
      <c r="N82" s="312"/>
      <c r="O82" s="312"/>
      <c r="P82" s="312"/>
      <c r="Q82" s="312"/>
      <c r="R82" s="313"/>
      <c r="S82" s="304" t="str">
        <f>IF(A91=""," ",A91)</f>
        <v>チームHIRO</v>
      </c>
      <c r="T82" s="305"/>
      <c r="U82" s="305"/>
      <c r="V82" s="305"/>
      <c r="W82" s="305"/>
      <c r="X82" s="306"/>
      <c r="Y82" s="250"/>
      <c r="Z82" s="295"/>
      <c r="AA82" s="66"/>
      <c r="AB82" s="66"/>
      <c r="AC82" s="235" t="s">
        <v>3</v>
      </c>
      <c r="AD82" s="236"/>
      <c r="AE82" s="208"/>
      <c r="AF82" s="208"/>
      <c r="AG82" s="299"/>
      <c r="AH82" s="300"/>
      <c r="AI82" s="217"/>
    </row>
    <row r="83" spans="1:42" ht="12.75" customHeight="1" thickBot="1">
      <c r="A83" s="237"/>
      <c r="B83" s="238"/>
      <c r="C83" s="238"/>
      <c r="D83" s="238"/>
      <c r="E83" s="238"/>
      <c r="F83" s="239"/>
      <c r="G83" s="307"/>
      <c r="H83" s="308"/>
      <c r="I83" s="308"/>
      <c r="J83" s="308"/>
      <c r="K83" s="308"/>
      <c r="L83" s="309"/>
      <c r="M83" s="237"/>
      <c r="N83" s="238"/>
      <c r="O83" s="238"/>
      <c r="P83" s="238"/>
      <c r="Q83" s="238"/>
      <c r="R83" s="239"/>
      <c r="S83" s="307"/>
      <c r="T83" s="308"/>
      <c r="U83" s="308"/>
      <c r="V83" s="308"/>
      <c r="W83" s="308"/>
      <c r="X83" s="309"/>
      <c r="Y83" s="251"/>
      <c r="Z83" s="296"/>
      <c r="AA83" s="90" t="s">
        <v>8</v>
      </c>
      <c r="AB83" s="90" t="s">
        <v>8</v>
      </c>
      <c r="AC83" s="240" t="s">
        <v>9</v>
      </c>
      <c r="AD83" s="241"/>
      <c r="AE83" s="297"/>
      <c r="AF83" s="297"/>
      <c r="AG83" s="301"/>
      <c r="AH83" s="302"/>
      <c r="AI83" s="303"/>
    </row>
    <row r="84" spans="1:42" ht="12.75" customHeight="1" thickBot="1">
      <c r="A84" s="175">
        <v>1</v>
      </c>
      <c r="B84" s="176"/>
      <c r="C84" s="176"/>
      <c r="D84" s="176"/>
      <c r="E84" s="176"/>
      <c r="F84" s="177"/>
      <c r="G84" s="290"/>
      <c r="H84" s="274"/>
      <c r="I84" s="274"/>
      <c r="J84" s="274"/>
      <c r="K84" s="274"/>
      <c r="L84" s="291"/>
      <c r="M84" s="70"/>
      <c r="N84" s="110"/>
      <c r="O84" s="70">
        <v>15</v>
      </c>
      <c r="P84" s="110" t="s">
        <v>196</v>
      </c>
      <c r="Q84" s="71">
        <v>10</v>
      </c>
      <c r="R84" s="71"/>
      <c r="S84" s="70"/>
      <c r="T84" s="110"/>
      <c r="U84" s="70">
        <v>15</v>
      </c>
      <c r="V84" s="110" t="s">
        <v>196</v>
      </c>
      <c r="W84" s="71">
        <v>4</v>
      </c>
      <c r="X84" s="110"/>
      <c r="Y84" s="184">
        <f>COUNTIF(G84:X86,"○")</f>
        <v>2</v>
      </c>
      <c r="Z84" s="187">
        <f>COUNTIF(G84:X86,"●")</f>
        <v>0</v>
      </c>
      <c r="AA84" s="187">
        <f>N85+T85</f>
        <v>4</v>
      </c>
      <c r="AB84" s="187">
        <f>R85+X85</f>
        <v>0</v>
      </c>
      <c r="AC84" s="159" t="str">
        <f>IF(AB84=0,"----",AA84/AB84)</f>
        <v>----</v>
      </c>
      <c r="AD84" s="160"/>
      <c r="AE84" s="190">
        <f>SUM(O84:O86,U84:U86)</f>
        <v>60</v>
      </c>
      <c r="AF84" s="190">
        <f>SUM(Q84:Q86,W84:W86)</f>
        <v>31</v>
      </c>
      <c r="AG84" s="159">
        <f>AE84/AF84</f>
        <v>1.935483870967742</v>
      </c>
      <c r="AH84" s="160"/>
      <c r="AI84" s="282">
        <v>1</v>
      </c>
    </row>
    <row r="85" spans="1:42" ht="12.75" customHeight="1" thickBot="1">
      <c r="A85" s="193" t="str">
        <f>E19</f>
        <v>ｎｅｘｕｓ</v>
      </c>
      <c r="B85" s="194"/>
      <c r="C85" s="194"/>
      <c r="D85" s="194"/>
      <c r="E85" s="194"/>
      <c r="F85" s="195"/>
      <c r="G85" s="292"/>
      <c r="H85" s="276"/>
      <c r="I85" s="276"/>
      <c r="J85" s="276"/>
      <c r="K85" s="276"/>
      <c r="L85" s="286"/>
      <c r="M85" s="73" t="str">
        <f>IF(N85&gt;R85,"○",IF(N85=R85,"△",IF(N85&lt;R85,"●")))</f>
        <v>○</v>
      </c>
      <c r="N85" s="74">
        <v>2</v>
      </c>
      <c r="O85" s="75">
        <v>15</v>
      </c>
      <c r="P85" s="76" t="str">
        <f>IF(O85="","","-")</f>
        <v>-</v>
      </c>
      <c r="Q85" s="77">
        <v>11</v>
      </c>
      <c r="R85" s="77">
        <v>0</v>
      </c>
      <c r="S85" s="73" t="str">
        <f>IF(T85&gt;X85,"○",IF(T85=X85,"△",IF(T85&lt;X85,"●")))</f>
        <v>○</v>
      </c>
      <c r="T85" s="74">
        <v>2</v>
      </c>
      <c r="U85" s="75">
        <v>15</v>
      </c>
      <c r="V85" s="76" t="str">
        <f>IF(U85="","","-")</f>
        <v>-</v>
      </c>
      <c r="W85" s="77">
        <v>6</v>
      </c>
      <c r="X85" s="74">
        <v>0</v>
      </c>
      <c r="Y85" s="185"/>
      <c r="Z85" s="188"/>
      <c r="AA85" s="188"/>
      <c r="AB85" s="188"/>
      <c r="AC85" s="161"/>
      <c r="AD85" s="162"/>
      <c r="AE85" s="191"/>
      <c r="AF85" s="191"/>
      <c r="AG85" s="161"/>
      <c r="AH85" s="162"/>
      <c r="AI85" s="282"/>
    </row>
    <row r="86" spans="1:42" ht="12.75" customHeight="1" thickBot="1">
      <c r="A86" s="283"/>
      <c r="B86" s="284"/>
      <c r="C86" s="284"/>
      <c r="D86" s="284"/>
      <c r="E86" s="284"/>
      <c r="F86" s="285"/>
      <c r="G86" s="293"/>
      <c r="H86" s="278"/>
      <c r="I86" s="278"/>
      <c r="J86" s="278"/>
      <c r="K86" s="278"/>
      <c r="L86" s="294"/>
      <c r="M86" s="80"/>
      <c r="N86" s="111"/>
      <c r="O86" s="80"/>
      <c r="P86" s="79" t="str">
        <f>IF(O86="","","-")</f>
        <v/>
      </c>
      <c r="Q86" s="81"/>
      <c r="R86" s="81"/>
      <c r="S86" s="80"/>
      <c r="T86" s="111"/>
      <c r="U86" s="80"/>
      <c r="V86" s="79" t="str">
        <f>IF(U86="","","-")</f>
        <v/>
      </c>
      <c r="W86" s="81"/>
      <c r="X86" s="111"/>
      <c r="Y86" s="186"/>
      <c r="Z86" s="189"/>
      <c r="AA86" s="189"/>
      <c r="AB86" s="189"/>
      <c r="AC86" s="163"/>
      <c r="AD86" s="164"/>
      <c r="AE86" s="192"/>
      <c r="AF86" s="192"/>
      <c r="AG86" s="163"/>
      <c r="AH86" s="164"/>
      <c r="AI86" s="282"/>
    </row>
    <row r="87" spans="1:42" ht="12.75" customHeight="1" thickBot="1">
      <c r="A87" s="175">
        <v>2</v>
      </c>
      <c r="B87" s="176"/>
      <c r="C87" s="176"/>
      <c r="D87" s="176"/>
      <c r="E87" s="176"/>
      <c r="F87" s="177"/>
      <c r="G87" s="70"/>
      <c r="H87" s="110"/>
      <c r="I87" s="68">
        <f>Q84</f>
        <v>10</v>
      </c>
      <c r="J87" s="69" t="s">
        <v>196</v>
      </c>
      <c r="K87" s="72">
        <f>O84</f>
        <v>15</v>
      </c>
      <c r="L87" s="71"/>
      <c r="M87" s="275"/>
      <c r="N87" s="276"/>
      <c r="O87" s="276"/>
      <c r="P87" s="276"/>
      <c r="Q87" s="276"/>
      <c r="R87" s="286"/>
      <c r="S87" s="70"/>
      <c r="T87" s="110"/>
      <c r="U87" s="70">
        <v>14</v>
      </c>
      <c r="V87" s="110" t="s">
        <v>196</v>
      </c>
      <c r="W87" s="71">
        <v>15</v>
      </c>
      <c r="X87" s="110"/>
      <c r="Y87" s="184">
        <f>COUNTIF(G87:X89,"○")</f>
        <v>0</v>
      </c>
      <c r="Z87" s="187">
        <f>COUNTIF(G87:X89,"●")</f>
        <v>2</v>
      </c>
      <c r="AA87" s="279">
        <f>H88+T88</f>
        <v>0</v>
      </c>
      <c r="AB87" s="279">
        <f>L88+X88</f>
        <v>4</v>
      </c>
      <c r="AC87" s="159">
        <f>IF(AB87=0,"----",AA87/AB87)</f>
        <v>0</v>
      </c>
      <c r="AD87" s="160"/>
      <c r="AE87" s="190">
        <f>SUM(I87:I89,U87:U89)</f>
        <v>42</v>
      </c>
      <c r="AF87" s="190">
        <f>SUM(K87:K89,W87:W89)</f>
        <v>60</v>
      </c>
      <c r="AG87" s="159">
        <f>AE87/AF87</f>
        <v>0.7</v>
      </c>
      <c r="AH87" s="160"/>
      <c r="AI87" s="282">
        <v>3</v>
      </c>
    </row>
    <row r="88" spans="1:42" ht="12.75" customHeight="1" thickBot="1">
      <c r="A88" s="266" t="str">
        <f>M42</f>
        <v>炎神</v>
      </c>
      <c r="B88" s="267"/>
      <c r="C88" s="267"/>
      <c r="D88" s="267"/>
      <c r="E88" s="267"/>
      <c r="F88" s="268"/>
      <c r="G88" s="73" t="str">
        <f>IF(M85="○","●",IF(M85="△","△",IF(M85="●","○",IF(M85="",""))))</f>
        <v>●</v>
      </c>
      <c r="H88" s="76">
        <f>IF(R85="","",R85)</f>
        <v>0</v>
      </c>
      <c r="I88" s="73">
        <f>IF(Q85="","",Q85)</f>
        <v>11</v>
      </c>
      <c r="J88" s="76" t="str">
        <f>IF(I88="","","-")</f>
        <v>-</v>
      </c>
      <c r="K88" s="112">
        <f>IF(O85="","",O85)</f>
        <v>15</v>
      </c>
      <c r="L88" s="112">
        <f>IF(N85="","",N85)</f>
        <v>2</v>
      </c>
      <c r="M88" s="275"/>
      <c r="N88" s="276"/>
      <c r="O88" s="276"/>
      <c r="P88" s="276"/>
      <c r="Q88" s="276"/>
      <c r="R88" s="286"/>
      <c r="S88" s="73" t="str">
        <f>IF(T88&gt;X88,"○",IF(T88=X88,"△",IF(T88&lt;X88,"●")))</f>
        <v>●</v>
      </c>
      <c r="T88" s="74">
        <v>0</v>
      </c>
      <c r="U88" s="75">
        <v>7</v>
      </c>
      <c r="V88" s="76" t="str">
        <f>IF(U88="","","-")</f>
        <v>-</v>
      </c>
      <c r="W88" s="77">
        <v>15</v>
      </c>
      <c r="X88" s="74">
        <v>2</v>
      </c>
      <c r="Y88" s="185"/>
      <c r="Z88" s="188"/>
      <c r="AA88" s="280"/>
      <c r="AB88" s="280"/>
      <c r="AC88" s="161"/>
      <c r="AD88" s="162"/>
      <c r="AE88" s="191"/>
      <c r="AF88" s="191"/>
      <c r="AG88" s="161"/>
      <c r="AH88" s="162"/>
      <c r="AI88" s="282"/>
    </row>
    <row r="89" spans="1:42" ht="12.75" customHeight="1" thickBot="1">
      <c r="A89" s="269"/>
      <c r="B89" s="270"/>
      <c r="C89" s="270"/>
      <c r="D89" s="270"/>
      <c r="E89" s="270"/>
      <c r="F89" s="271"/>
      <c r="G89" s="80"/>
      <c r="H89" s="111"/>
      <c r="I89" s="78" t="str">
        <f>IF(Q86="","",Q86)</f>
        <v/>
      </c>
      <c r="J89" s="79" t="str">
        <f>IF(I89="","","-")</f>
        <v/>
      </c>
      <c r="K89" s="82" t="str">
        <f>IF(O86="","",O86)</f>
        <v/>
      </c>
      <c r="L89" s="81"/>
      <c r="M89" s="275"/>
      <c r="N89" s="276"/>
      <c r="O89" s="276"/>
      <c r="P89" s="276"/>
      <c r="Q89" s="276"/>
      <c r="R89" s="286"/>
      <c r="S89" s="80"/>
      <c r="T89" s="111"/>
      <c r="U89" s="80"/>
      <c r="V89" s="79" t="str">
        <f>IF(U89="","","-")</f>
        <v/>
      </c>
      <c r="W89" s="81"/>
      <c r="X89" s="111"/>
      <c r="Y89" s="186"/>
      <c r="Z89" s="189"/>
      <c r="AA89" s="281"/>
      <c r="AB89" s="281"/>
      <c r="AC89" s="163"/>
      <c r="AD89" s="164"/>
      <c r="AE89" s="192"/>
      <c r="AF89" s="192"/>
      <c r="AG89" s="163"/>
      <c r="AH89" s="164"/>
      <c r="AI89" s="282"/>
    </row>
    <row r="90" spans="1:42" ht="12.75" customHeight="1" thickBot="1">
      <c r="A90" s="175">
        <v>3</v>
      </c>
      <c r="B90" s="176"/>
      <c r="C90" s="176"/>
      <c r="D90" s="176"/>
      <c r="E90" s="176"/>
      <c r="F90" s="177"/>
      <c r="G90" s="70"/>
      <c r="H90" s="110"/>
      <c r="I90" s="68">
        <f>W84</f>
        <v>4</v>
      </c>
      <c r="J90" s="69" t="s">
        <v>196</v>
      </c>
      <c r="K90" s="72">
        <f>U84</f>
        <v>15</v>
      </c>
      <c r="L90" s="71"/>
      <c r="M90" s="70"/>
      <c r="N90" s="110"/>
      <c r="O90" s="68">
        <f>W87</f>
        <v>15</v>
      </c>
      <c r="P90" s="110" t="s">
        <v>196</v>
      </c>
      <c r="Q90" s="72">
        <f>U87</f>
        <v>14</v>
      </c>
      <c r="R90" s="71"/>
      <c r="S90" s="273"/>
      <c r="T90" s="274"/>
      <c r="U90" s="274"/>
      <c r="V90" s="274"/>
      <c r="W90" s="274"/>
      <c r="X90" s="274"/>
      <c r="Y90" s="184">
        <f>COUNTIF(G90:X92,"○")</f>
        <v>1</v>
      </c>
      <c r="Z90" s="187">
        <f>COUNTIF(G90:X92,"●")</f>
        <v>1</v>
      </c>
      <c r="AA90" s="279">
        <f>H91+N91</f>
        <v>2</v>
      </c>
      <c r="AB90" s="279">
        <f>L91+R91</f>
        <v>2</v>
      </c>
      <c r="AC90" s="159">
        <f>IF(AB90=0,"----",AA90/AB90)</f>
        <v>1</v>
      </c>
      <c r="AD90" s="160"/>
      <c r="AE90" s="190">
        <f>SUM(I90:I92,O90:O92)</f>
        <v>40</v>
      </c>
      <c r="AF90" s="190">
        <f>SUM(K90:K92,Q90:Q92)</f>
        <v>51</v>
      </c>
      <c r="AG90" s="159">
        <f>AE90/AF90</f>
        <v>0.78431372549019607</v>
      </c>
      <c r="AH90" s="160"/>
      <c r="AI90" s="264">
        <v>2</v>
      </c>
    </row>
    <row r="91" spans="1:42" ht="12.75" customHeight="1" thickBot="1">
      <c r="A91" s="266" t="str">
        <f>U65</f>
        <v>チームHIRO</v>
      </c>
      <c r="B91" s="267"/>
      <c r="C91" s="267"/>
      <c r="D91" s="267"/>
      <c r="E91" s="267"/>
      <c r="F91" s="268"/>
      <c r="G91" s="73" t="str">
        <f>IF(S85="○","●",IF(S85="△","△",IF(S85="●","○",IF(S85="",""))))</f>
        <v>●</v>
      </c>
      <c r="H91" s="76">
        <f>IF(X85="","",X85)</f>
        <v>0</v>
      </c>
      <c r="I91" s="73">
        <f>IF(W85="","",W85)</f>
        <v>6</v>
      </c>
      <c r="J91" s="76" t="str">
        <f>IF(I91="","","-")</f>
        <v>-</v>
      </c>
      <c r="K91" s="112">
        <f>IF(U85="","",U85)</f>
        <v>15</v>
      </c>
      <c r="L91" s="112">
        <f>IF(T85="","",T85)</f>
        <v>2</v>
      </c>
      <c r="M91" s="73" t="str">
        <f>IF(S88="○","●",IF(S88="△","△",IF(S88="●","○",IF(S88="",""))))</f>
        <v>○</v>
      </c>
      <c r="N91" s="76">
        <f>IF(X88="","",X88)</f>
        <v>2</v>
      </c>
      <c r="O91" s="73">
        <f>IF(W88="","",W88)</f>
        <v>15</v>
      </c>
      <c r="P91" s="76" t="str">
        <f>IF(O91="","","-")</f>
        <v>-</v>
      </c>
      <c r="Q91" s="112">
        <f>IF(U88="","",U88)</f>
        <v>7</v>
      </c>
      <c r="R91" s="112">
        <f>IF(T88="","",T88)</f>
        <v>0</v>
      </c>
      <c r="S91" s="275"/>
      <c r="T91" s="276"/>
      <c r="U91" s="276"/>
      <c r="V91" s="276"/>
      <c r="W91" s="276"/>
      <c r="X91" s="276"/>
      <c r="Y91" s="185"/>
      <c r="Z91" s="188"/>
      <c r="AA91" s="280"/>
      <c r="AB91" s="280"/>
      <c r="AC91" s="161"/>
      <c r="AD91" s="162"/>
      <c r="AE91" s="191"/>
      <c r="AF91" s="191"/>
      <c r="AG91" s="161"/>
      <c r="AH91" s="162"/>
      <c r="AI91" s="264"/>
    </row>
    <row r="92" spans="1:42" ht="12.75" customHeight="1" thickBot="1">
      <c r="A92" s="269"/>
      <c r="B92" s="270"/>
      <c r="C92" s="270"/>
      <c r="D92" s="270"/>
      <c r="E92" s="270"/>
      <c r="F92" s="271"/>
      <c r="G92" s="80"/>
      <c r="H92" s="111"/>
      <c r="I92" s="78" t="str">
        <f>IF(W86="","",W86)</f>
        <v/>
      </c>
      <c r="J92" s="79" t="str">
        <f>IF(I92="","","-")</f>
        <v/>
      </c>
      <c r="K92" s="82" t="str">
        <f>IF(U86="","",U86)</f>
        <v/>
      </c>
      <c r="L92" s="81"/>
      <c r="M92" s="80"/>
      <c r="N92" s="111"/>
      <c r="O92" s="78" t="str">
        <f>IF(W89="","",W89)</f>
        <v/>
      </c>
      <c r="P92" s="79" t="str">
        <f>IF(O92="","","-")</f>
        <v/>
      </c>
      <c r="Q92" s="82" t="str">
        <f>IF(U89="","",U89)</f>
        <v/>
      </c>
      <c r="R92" s="81"/>
      <c r="S92" s="277"/>
      <c r="T92" s="278"/>
      <c r="U92" s="278"/>
      <c r="V92" s="278"/>
      <c r="W92" s="278"/>
      <c r="X92" s="278"/>
      <c r="Y92" s="186"/>
      <c r="Z92" s="189"/>
      <c r="AA92" s="281"/>
      <c r="AB92" s="281"/>
      <c r="AC92" s="163"/>
      <c r="AD92" s="164"/>
      <c r="AE92" s="192"/>
      <c r="AF92" s="192"/>
      <c r="AG92" s="163"/>
      <c r="AH92" s="164"/>
      <c r="AI92" s="265"/>
    </row>
    <row r="93" spans="1:42" s="63" customFormat="1" ht="15" customHeight="1">
      <c r="A93" s="113"/>
      <c r="B93" s="113"/>
      <c r="C93" s="258" t="s">
        <v>197</v>
      </c>
      <c r="D93" s="258"/>
      <c r="E93" s="259" t="str">
        <f>IF(AI84=1,A85,IF(AI87=1,A88,IF(AI90=1,A91)))</f>
        <v>ｎｅｘｕｓ</v>
      </c>
      <c r="F93" s="259"/>
      <c r="G93" s="260"/>
      <c r="H93" s="260"/>
      <c r="I93" s="260"/>
      <c r="J93" s="260"/>
      <c r="K93" s="261" t="s">
        <v>198</v>
      </c>
      <c r="L93" s="261"/>
      <c r="M93" s="260" t="str">
        <f>IF(AI84=2,A85,IF(AI87=2,A88,IF(AI90=2,A91)))</f>
        <v>チームHIRO</v>
      </c>
      <c r="N93" s="260"/>
      <c r="O93" s="260"/>
      <c r="P93" s="260"/>
      <c r="Q93" s="260"/>
      <c r="R93" s="260"/>
      <c r="S93" s="261" t="s">
        <v>199</v>
      </c>
      <c r="T93" s="261"/>
      <c r="U93" s="260" t="str">
        <f>IF(AI84=3,A85,IF(AI87=3,A88,IF(AI90=3,A91)))</f>
        <v>炎神</v>
      </c>
      <c r="V93" s="260"/>
      <c r="W93" s="260"/>
      <c r="X93" s="260"/>
      <c r="Y93" s="259"/>
      <c r="Z93" s="259"/>
      <c r="AA93" s="116"/>
      <c r="AB93" s="116"/>
      <c r="AC93" s="117"/>
      <c r="AD93" s="117"/>
      <c r="AE93" s="117"/>
      <c r="AF93" s="117"/>
      <c r="AG93" s="117"/>
      <c r="AH93" s="117"/>
      <c r="AI93" s="76"/>
      <c r="AJ93" s="118"/>
      <c r="AK93" s="118"/>
      <c r="AL93" s="93"/>
      <c r="AM93" s="93"/>
      <c r="AN93" s="118"/>
      <c r="AO93" s="118"/>
      <c r="AP93" s="94"/>
    </row>
    <row r="94" spans="1:42" ht="12.75" customHeight="1">
      <c r="A94" s="91"/>
      <c r="B94" s="91"/>
      <c r="C94" s="91"/>
      <c r="D94" s="91"/>
      <c r="E94" s="91"/>
      <c r="F94" s="91"/>
      <c r="G94" s="76"/>
      <c r="H94" s="76"/>
      <c r="I94" s="76"/>
      <c r="J94" s="76"/>
      <c r="K94" s="76"/>
      <c r="L94" s="76"/>
      <c r="M94" s="76"/>
      <c r="N94" s="76"/>
      <c r="O94" s="76"/>
      <c r="P94" s="76"/>
      <c r="Q94" s="76"/>
      <c r="R94" s="76"/>
      <c r="S94" s="76"/>
      <c r="T94" s="76"/>
      <c r="U94" s="76"/>
      <c r="V94" s="76"/>
      <c r="W94" s="76"/>
      <c r="X94" s="76"/>
      <c r="Y94" s="76"/>
      <c r="Z94" s="76"/>
      <c r="AA94" s="76"/>
      <c r="AB94" s="76"/>
      <c r="AC94" s="92"/>
      <c r="AD94" s="92"/>
      <c r="AE94" s="93"/>
      <c r="AF94" s="93"/>
      <c r="AG94" s="92"/>
      <c r="AH94" s="92"/>
      <c r="AI94" s="94"/>
    </row>
    <row r="95" spans="1:42" ht="12.75" customHeight="1">
      <c r="A95" s="63"/>
      <c r="B95" s="63"/>
      <c r="C95" s="63"/>
      <c r="D95" s="63"/>
      <c r="E95" s="63"/>
      <c r="F95" s="63"/>
      <c r="G95" s="63"/>
      <c r="H95" s="63"/>
      <c r="I95" s="63"/>
      <c r="J95" s="95">
        <f>A84</f>
        <v>1</v>
      </c>
      <c r="K95" s="263" t="str">
        <f>A85</f>
        <v>ｎｅｘｕｓ</v>
      </c>
      <c r="L95" s="263"/>
      <c r="M95" s="263"/>
      <c r="N95" s="263"/>
      <c r="O95" s="263"/>
      <c r="P95" s="63"/>
      <c r="Q95" s="63"/>
      <c r="R95" s="63"/>
      <c r="S95" s="63"/>
      <c r="T95" s="63"/>
      <c r="U95" s="63"/>
      <c r="V95" s="63"/>
      <c r="W95" s="63"/>
      <c r="X95" s="63"/>
      <c r="Y95" s="63"/>
      <c r="Z95" s="63"/>
      <c r="AA95" s="63"/>
      <c r="AB95" s="63"/>
      <c r="AC95" s="63"/>
      <c r="AD95" s="63"/>
      <c r="AE95" s="63"/>
      <c r="AF95" s="63"/>
      <c r="AG95" s="63"/>
      <c r="AH95" s="63"/>
      <c r="AI95" s="63"/>
    </row>
    <row r="96" spans="1:42" ht="12.75" customHeight="1">
      <c r="A96" s="63"/>
      <c r="B96" s="63"/>
      <c r="C96" s="63"/>
      <c r="D96" s="63"/>
      <c r="E96" s="63"/>
      <c r="F96" s="63"/>
      <c r="G96" s="63"/>
      <c r="H96" s="63"/>
      <c r="I96" s="63"/>
      <c r="J96" s="63"/>
      <c r="K96" s="63"/>
      <c r="L96" s="63"/>
      <c r="M96" s="63"/>
      <c r="N96" s="63"/>
      <c r="O96" s="63"/>
      <c r="P96" s="272" t="s">
        <v>81</v>
      </c>
      <c r="Q96" s="272"/>
      <c r="R96" s="272"/>
      <c r="S96" s="272"/>
      <c r="T96" s="272"/>
      <c r="U96" s="272"/>
      <c r="V96" s="272"/>
      <c r="W96" s="272"/>
      <c r="X96" s="272"/>
      <c r="Y96" s="272"/>
      <c r="Z96" s="272"/>
      <c r="AA96" s="272"/>
      <c r="AB96" s="272"/>
      <c r="AC96" s="272"/>
      <c r="AD96" s="272"/>
      <c r="AE96" s="174" t="s">
        <v>10</v>
      </c>
      <c r="AF96" s="174"/>
      <c r="AG96" s="174"/>
      <c r="AH96" s="174"/>
      <c r="AI96" s="174"/>
    </row>
    <row r="97" spans="1:35" ht="12.75" customHeight="1">
      <c r="A97" s="63"/>
      <c r="B97" s="63"/>
      <c r="C97" s="63"/>
      <c r="D97" s="63"/>
      <c r="E97" s="63"/>
      <c r="F97" s="63"/>
      <c r="G97" s="63"/>
      <c r="H97" s="63"/>
      <c r="I97" s="63"/>
      <c r="J97" s="63"/>
      <c r="K97" s="63"/>
      <c r="L97" s="63"/>
      <c r="M97" s="63"/>
      <c r="N97" s="63"/>
      <c r="O97" s="63"/>
      <c r="P97" s="85" t="s">
        <v>185</v>
      </c>
      <c r="Q97" s="84"/>
      <c r="R97" s="84"/>
      <c r="S97" s="84"/>
      <c r="T97" s="146" t="str">
        <f>A85</f>
        <v>ｎｅｘｕｓ</v>
      </c>
      <c r="U97" s="146"/>
      <c r="V97" s="146"/>
      <c r="W97" s="146"/>
      <c r="X97" s="146"/>
      <c r="Y97" s="84" t="s">
        <v>11</v>
      </c>
      <c r="Z97" s="146" t="str">
        <f>A91</f>
        <v>チームHIRO</v>
      </c>
      <c r="AA97" s="146"/>
      <c r="AB97" s="146"/>
      <c r="AC97" s="146"/>
      <c r="AD97" s="146"/>
      <c r="AE97" s="146" t="str">
        <f>A88</f>
        <v>炎神</v>
      </c>
      <c r="AF97" s="146"/>
      <c r="AG97" s="146"/>
      <c r="AH97" s="146"/>
      <c r="AI97" s="146"/>
    </row>
    <row r="98" spans="1:35" ht="12.75" customHeight="1">
      <c r="A98" s="63"/>
      <c r="B98" s="63"/>
      <c r="C98" s="63"/>
      <c r="D98" s="63"/>
      <c r="E98" s="63"/>
      <c r="F98" s="63"/>
      <c r="G98" s="63"/>
      <c r="H98" s="63"/>
      <c r="I98" s="63"/>
      <c r="J98" s="63"/>
      <c r="K98" s="63"/>
      <c r="L98" s="63"/>
      <c r="M98" s="63"/>
      <c r="N98" s="63"/>
      <c r="O98" s="63"/>
      <c r="P98" s="85" t="s">
        <v>15</v>
      </c>
      <c r="Q98" s="84"/>
      <c r="R98" s="84"/>
      <c r="S98" s="84"/>
      <c r="T98" s="146" t="str">
        <f>A88</f>
        <v>炎神</v>
      </c>
      <c r="U98" s="146"/>
      <c r="V98" s="146"/>
      <c r="W98" s="146"/>
      <c r="X98" s="146"/>
      <c r="Y98" s="84" t="s">
        <v>11</v>
      </c>
      <c r="Z98" s="146" t="str">
        <f>A91</f>
        <v>チームHIRO</v>
      </c>
      <c r="AA98" s="146"/>
      <c r="AB98" s="146"/>
      <c r="AC98" s="146"/>
      <c r="AD98" s="146"/>
      <c r="AE98" s="146" t="str">
        <f>A85</f>
        <v>ｎｅｘｕｓ</v>
      </c>
      <c r="AF98" s="146"/>
      <c r="AG98" s="146"/>
      <c r="AH98" s="146"/>
      <c r="AI98" s="146"/>
    </row>
    <row r="99" spans="1:35" ht="12.75" customHeight="1">
      <c r="A99" s="63"/>
      <c r="B99" s="63"/>
      <c r="C99" s="63"/>
      <c r="D99" s="63"/>
      <c r="E99" s="63"/>
      <c r="F99" s="63"/>
      <c r="G99" s="63"/>
      <c r="H99" s="63"/>
      <c r="I99" s="63"/>
      <c r="J99" s="63"/>
      <c r="K99" s="63"/>
      <c r="L99" s="63"/>
      <c r="M99" s="63"/>
      <c r="N99" s="63"/>
      <c r="O99" s="63"/>
      <c r="P99" s="85" t="s">
        <v>16</v>
      </c>
      <c r="Q99" s="84"/>
      <c r="R99" s="84"/>
      <c r="S99" s="84"/>
      <c r="T99" s="146" t="str">
        <f>A85</f>
        <v>ｎｅｘｕｓ</v>
      </c>
      <c r="U99" s="146"/>
      <c r="V99" s="146"/>
      <c r="W99" s="146"/>
      <c r="X99" s="146"/>
      <c r="Y99" s="84" t="s">
        <v>11</v>
      </c>
      <c r="Z99" s="146" t="str">
        <f>A88</f>
        <v>炎神</v>
      </c>
      <c r="AA99" s="146"/>
      <c r="AB99" s="146"/>
      <c r="AC99" s="146"/>
      <c r="AD99" s="146"/>
      <c r="AE99" s="146" t="str">
        <f>A91</f>
        <v>チームHIRO</v>
      </c>
      <c r="AF99" s="146"/>
      <c r="AG99" s="146"/>
      <c r="AH99" s="146"/>
      <c r="AI99" s="146"/>
    </row>
    <row r="100" spans="1:35" ht="12.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row>
    <row r="101" spans="1:35" ht="12.75" customHeight="1">
      <c r="A101" s="63"/>
      <c r="B101" s="63"/>
      <c r="C101" s="63"/>
      <c r="D101" s="262" t="str">
        <f>A88</f>
        <v>炎神</v>
      </c>
      <c r="E101" s="262"/>
      <c r="F101" s="262"/>
      <c r="G101" s="262"/>
      <c r="H101" s="262"/>
      <c r="I101" s="95">
        <f>A87</f>
        <v>2</v>
      </c>
      <c r="J101" s="63"/>
      <c r="K101" s="63"/>
      <c r="L101" s="63"/>
      <c r="M101" s="63"/>
      <c r="N101" s="95">
        <f>A90</f>
        <v>3</v>
      </c>
      <c r="O101" s="263" t="str">
        <f>A91</f>
        <v>チームHIRO</v>
      </c>
      <c r="P101" s="263"/>
      <c r="Q101" s="263"/>
      <c r="R101" s="263"/>
      <c r="S101" s="263"/>
      <c r="T101" s="63"/>
      <c r="U101" s="63"/>
      <c r="V101" s="63"/>
      <c r="W101" s="63"/>
      <c r="X101" s="63"/>
      <c r="Y101" s="63"/>
      <c r="Z101" s="63"/>
      <c r="AA101" s="63"/>
      <c r="AB101" s="63"/>
      <c r="AC101" s="63"/>
      <c r="AD101" s="63"/>
      <c r="AE101" s="63"/>
      <c r="AF101" s="63"/>
      <c r="AG101" s="63"/>
      <c r="AH101" s="63"/>
      <c r="AI101" s="63"/>
    </row>
    <row r="102" spans="1:35" ht="12.75" customHeight="1">
      <c r="A102" s="63"/>
      <c r="B102" s="63"/>
      <c r="C102" s="63"/>
      <c r="D102" s="97"/>
      <c r="E102" s="97"/>
      <c r="F102" s="97"/>
      <c r="G102" s="97"/>
      <c r="H102" s="97"/>
      <c r="I102" s="95"/>
      <c r="J102" s="63"/>
      <c r="K102" s="63"/>
      <c r="L102" s="63"/>
      <c r="M102" s="63"/>
      <c r="N102" s="95"/>
      <c r="O102" s="96"/>
      <c r="P102" s="96"/>
      <c r="Q102" s="96"/>
      <c r="R102" s="96"/>
      <c r="S102" s="96"/>
      <c r="T102" s="63"/>
      <c r="U102" s="63"/>
      <c r="V102" s="63"/>
      <c r="W102" s="63"/>
      <c r="X102" s="63"/>
      <c r="Y102" s="63"/>
      <c r="Z102" s="63"/>
      <c r="AA102" s="63"/>
      <c r="AB102" s="63"/>
      <c r="AC102" s="63"/>
      <c r="AD102" s="63"/>
      <c r="AE102" s="63"/>
      <c r="AF102" s="63"/>
      <c r="AG102" s="63"/>
      <c r="AH102" s="63"/>
      <c r="AI102" s="63"/>
    </row>
    <row r="103" spans="1:35" ht="12.75" customHeight="1" thickBot="1">
      <c r="A103" s="62" t="s">
        <v>34</v>
      </c>
      <c r="B103" s="63"/>
      <c r="C103" s="63"/>
      <c r="D103" s="97"/>
      <c r="E103" s="97"/>
      <c r="F103" s="97"/>
      <c r="G103" s="97"/>
      <c r="H103" s="97"/>
      <c r="I103" s="95"/>
      <c r="J103" s="63"/>
      <c r="K103" s="63"/>
      <c r="L103" s="63"/>
      <c r="M103" s="63"/>
      <c r="N103" s="95"/>
      <c r="O103" s="96"/>
      <c r="P103" s="96"/>
      <c r="Q103" s="96"/>
      <c r="R103" s="96"/>
      <c r="S103" s="96"/>
      <c r="T103" s="63"/>
      <c r="U103" s="63"/>
      <c r="V103" s="63"/>
      <c r="W103" s="63"/>
      <c r="X103" s="63"/>
      <c r="Y103" s="63"/>
      <c r="Z103" s="63"/>
      <c r="AA103" s="63"/>
      <c r="AB103" s="63"/>
      <c r="AC103" s="63"/>
      <c r="AD103" s="63"/>
      <c r="AE103" s="63"/>
      <c r="AF103" s="63"/>
      <c r="AG103" s="63"/>
      <c r="AH103" s="63"/>
      <c r="AI103" s="63"/>
    </row>
    <row r="104" spans="1:35" ht="12.75" customHeight="1">
      <c r="A104" s="242"/>
      <c r="B104" s="243"/>
      <c r="C104" s="243"/>
      <c r="D104" s="243"/>
      <c r="E104" s="243"/>
      <c r="F104" s="244"/>
      <c r="G104" s="175">
        <f>A107</f>
        <v>4</v>
      </c>
      <c r="H104" s="176"/>
      <c r="I104" s="176"/>
      <c r="J104" s="176"/>
      <c r="K104" s="176"/>
      <c r="L104" s="177"/>
      <c r="M104" s="175">
        <f>A110</f>
        <v>5</v>
      </c>
      <c r="N104" s="176"/>
      <c r="O104" s="176"/>
      <c r="P104" s="176"/>
      <c r="Q104" s="176"/>
      <c r="R104" s="177"/>
      <c r="S104" s="175">
        <f>A113</f>
        <v>6</v>
      </c>
      <c r="T104" s="176"/>
      <c r="U104" s="176"/>
      <c r="V104" s="176"/>
      <c r="W104" s="176"/>
      <c r="X104" s="177"/>
      <c r="Y104" s="249" t="s">
        <v>0</v>
      </c>
      <c r="Z104" s="252" t="s">
        <v>1</v>
      </c>
      <c r="AA104" s="65" t="s">
        <v>2</v>
      </c>
      <c r="AB104" s="65" t="s">
        <v>3</v>
      </c>
      <c r="AC104" s="255" t="s">
        <v>2</v>
      </c>
      <c r="AD104" s="256"/>
      <c r="AE104" s="207" t="s">
        <v>4</v>
      </c>
      <c r="AF104" s="207" t="s">
        <v>5</v>
      </c>
      <c r="AG104" s="210" t="s">
        <v>6</v>
      </c>
      <c r="AH104" s="298"/>
      <c r="AI104" s="216" t="s">
        <v>7</v>
      </c>
    </row>
    <row r="105" spans="1:35" ht="12.75" customHeight="1">
      <c r="A105" s="218" t="s">
        <v>157</v>
      </c>
      <c r="B105" s="219"/>
      <c r="C105" s="219"/>
      <c r="D105" s="219"/>
      <c r="E105" s="219"/>
      <c r="F105" s="220"/>
      <c r="G105" s="304" t="str">
        <f>IF(A108=""," ",A108)</f>
        <v>Ａｍｂｉｔｉｏｕｓ・Ｇ</v>
      </c>
      <c r="H105" s="305"/>
      <c r="I105" s="305"/>
      <c r="J105" s="305"/>
      <c r="K105" s="305"/>
      <c r="L105" s="306"/>
      <c r="M105" s="304" t="str">
        <f>IF(A111=""," ",A111)</f>
        <v>JUST　DO　IT.</v>
      </c>
      <c r="N105" s="305"/>
      <c r="O105" s="305"/>
      <c r="P105" s="305"/>
      <c r="Q105" s="305"/>
      <c r="R105" s="306"/>
      <c r="S105" s="304" t="str">
        <f>IF(A114=""," ",A114)</f>
        <v>町田イースト</v>
      </c>
      <c r="T105" s="305"/>
      <c r="U105" s="305"/>
      <c r="V105" s="305"/>
      <c r="W105" s="305"/>
      <c r="X105" s="306"/>
      <c r="Y105" s="250"/>
      <c r="Z105" s="295"/>
      <c r="AA105" s="66"/>
      <c r="AB105" s="66"/>
      <c r="AC105" s="235" t="s">
        <v>3</v>
      </c>
      <c r="AD105" s="236"/>
      <c r="AE105" s="208"/>
      <c r="AF105" s="208"/>
      <c r="AG105" s="299"/>
      <c r="AH105" s="300"/>
      <c r="AI105" s="217"/>
    </row>
    <row r="106" spans="1:35" ht="12.75" customHeight="1" thickBot="1">
      <c r="A106" s="287"/>
      <c r="B106" s="288"/>
      <c r="C106" s="288"/>
      <c r="D106" s="288"/>
      <c r="E106" s="288"/>
      <c r="F106" s="289"/>
      <c r="G106" s="307"/>
      <c r="H106" s="308"/>
      <c r="I106" s="308"/>
      <c r="J106" s="308"/>
      <c r="K106" s="308"/>
      <c r="L106" s="309"/>
      <c r="M106" s="307"/>
      <c r="N106" s="308"/>
      <c r="O106" s="308"/>
      <c r="P106" s="308"/>
      <c r="Q106" s="308"/>
      <c r="R106" s="309"/>
      <c r="S106" s="307"/>
      <c r="T106" s="308"/>
      <c r="U106" s="308"/>
      <c r="V106" s="308"/>
      <c r="W106" s="308"/>
      <c r="X106" s="309"/>
      <c r="Y106" s="251"/>
      <c r="Z106" s="296"/>
      <c r="AA106" s="90" t="s">
        <v>8</v>
      </c>
      <c r="AB106" s="90" t="s">
        <v>8</v>
      </c>
      <c r="AC106" s="240" t="s">
        <v>9</v>
      </c>
      <c r="AD106" s="241"/>
      <c r="AE106" s="297"/>
      <c r="AF106" s="297"/>
      <c r="AG106" s="301"/>
      <c r="AH106" s="302"/>
      <c r="AI106" s="303"/>
    </row>
    <row r="107" spans="1:35" ht="12.75" customHeight="1" thickBot="1">
      <c r="A107" s="175">
        <v>4</v>
      </c>
      <c r="B107" s="176"/>
      <c r="C107" s="176"/>
      <c r="D107" s="176"/>
      <c r="E107" s="176"/>
      <c r="F107" s="177"/>
      <c r="G107" s="290"/>
      <c r="H107" s="274"/>
      <c r="I107" s="274"/>
      <c r="J107" s="274"/>
      <c r="K107" s="274"/>
      <c r="L107" s="291"/>
      <c r="M107" s="70"/>
      <c r="N107" s="110"/>
      <c r="O107" s="70">
        <v>7</v>
      </c>
      <c r="P107" s="110" t="s">
        <v>196</v>
      </c>
      <c r="Q107" s="71">
        <v>15</v>
      </c>
      <c r="R107" s="71"/>
      <c r="S107" s="70"/>
      <c r="T107" s="110"/>
      <c r="U107" s="70">
        <v>15</v>
      </c>
      <c r="V107" s="110" t="s">
        <v>196</v>
      </c>
      <c r="W107" s="71">
        <v>12</v>
      </c>
      <c r="X107" s="110"/>
      <c r="Y107" s="184">
        <f>COUNTIF(G107:X109,"○")</f>
        <v>1</v>
      </c>
      <c r="Z107" s="187">
        <f>COUNTIF(G107:X109,"●")</f>
        <v>1</v>
      </c>
      <c r="AA107" s="187">
        <f>N108+T108</f>
        <v>2</v>
      </c>
      <c r="AB107" s="187">
        <f>R108+X108</f>
        <v>2</v>
      </c>
      <c r="AC107" s="159">
        <f>IF(AB107=0,"----",AA107/AB107)</f>
        <v>1</v>
      </c>
      <c r="AD107" s="160"/>
      <c r="AE107" s="190">
        <f>SUM(O107:O109,U107:U109)</f>
        <v>45</v>
      </c>
      <c r="AF107" s="190">
        <f>SUM(Q107:Q109,W107:W109)</f>
        <v>56</v>
      </c>
      <c r="AG107" s="159">
        <f>AE107/AF107</f>
        <v>0.8035714285714286</v>
      </c>
      <c r="AH107" s="160"/>
      <c r="AI107" s="282">
        <v>2</v>
      </c>
    </row>
    <row r="108" spans="1:35" ht="12.75" customHeight="1" thickBot="1">
      <c r="A108" s="193" t="str">
        <f>E42</f>
        <v>Ａｍｂｉｔｉｏｕｓ・Ｇ</v>
      </c>
      <c r="B108" s="194"/>
      <c r="C108" s="194"/>
      <c r="D108" s="194"/>
      <c r="E108" s="194"/>
      <c r="F108" s="195"/>
      <c r="G108" s="292"/>
      <c r="H108" s="276"/>
      <c r="I108" s="276"/>
      <c r="J108" s="276"/>
      <c r="K108" s="276"/>
      <c r="L108" s="286"/>
      <c r="M108" s="73" t="str">
        <f>IF(N108&gt;R108,"○",IF(N108=R108,"△",IF(N108&lt;R108,"●")))</f>
        <v>●</v>
      </c>
      <c r="N108" s="74">
        <v>0</v>
      </c>
      <c r="O108" s="75">
        <v>8</v>
      </c>
      <c r="P108" s="76" t="str">
        <f>IF(O108="","","-")</f>
        <v>-</v>
      </c>
      <c r="Q108" s="77">
        <v>15</v>
      </c>
      <c r="R108" s="77">
        <v>2</v>
      </c>
      <c r="S108" s="73" t="str">
        <f>IF(T108&gt;X108,"○",IF(T108=X108,"△",IF(T108&lt;X108,"●")))</f>
        <v>○</v>
      </c>
      <c r="T108" s="74">
        <v>2</v>
      </c>
      <c r="U108" s="75">
        <v>15</v>
      </c>
      <c r="V108" s="76" t="str">
        <f>IF(U108="","","-")</f>
        <v>-</v>
      </c>
      <c r="W108" s="77">
        <v>14</v>
      </c>
      <c r="X108" s="74">
        <v>0</v>
      </c>
      <c r="Y108" s="185"/>
      <c r="Z108" s="188"/>
      <c r="AA108" s="188"/>
      <c r="AB108" s="188"/>
      <c r="AC108" s="161"/>
      <c r="AD108" s="162"/>
      <c r="AE108" s="191"/>
      <c r="AF108" s="191"/>
      <c r="AG108" s="161"/>
      <c r="AH108" s="162"/>
      <c r="AI108" s="282"/>
    </row>
    <row r="109" spans="1:35" ht="12.75" customHeight="1" thickBot="1">
      <c r="A109" s="283"/>
      <c r="B109" s="284"/>
      <c r="C109" s="284"/>
      <c r="D109" s="284"/>
      <c r="E109" s="284"/>
      <c r="F109" s="285"/>
      <c r="G109" s="293"/>
      <c r="H109" s="278"/>
      <c r="I109" s="278"/>
      <c r="J109" s="278"/>
      <c r="K109" s="278"/>
      <c r="L109" s="294"/>
      <c r="M109" s="80"/>
      <c r="N109" s="111"/>
      <c r="O109" s="80"/>
      <c r="P109" s="79" t="str">
        <f>IF(O109="","","-")</f>
        <v/>
      </c>
      <c r="Q109" s="81"/>
      <c r="R109" s="81"/>
      <c r="S109" s="80"/>
      <c r="T109" s="111"/>
      <c r="U109" s="80"/>
      <c r="V109" s="79" t="str">
        <f>IF(U109="","","-")</f>
        <v/>
      </c>
      <c r="W109" s="81"/>
      <c r="X109" s="111"/>
      <c r="Y109" s="186"/>
      <c r="Z109" s="189"/>
      <c r="AA109" s="189"/>
      <c r="AB109" s="189"/>
      <c r="AC109" s="163"/>
      <c r="AD109" s="164"/>
      <c r="AE109" s="192"/>
      <c r="AF109" s="192"/>
      <c r="AG109" s="163"/>
      <c r="AH109" s="164"/>
      <c r="AI109" s="282"/>
    </row>
    <row r="110" spans="1:35" ht="12.75" customHeight="1" thickBot="1">
      <c r="A110" s="175">
        <v>5</v>
      </c>
      <c r="B110" s="176"/>
      <c r="C110" s="176"/>
      <c r="D110" s="176"/>
      <c r="E110" s="176"/>
      <c r="F110" s="177"/>
      <c r="G110" s="70"/>
      <c r="H110" s="110"/>
      <c r="I110" s="68">
        <f>Q107</f>
        <v>15</v>
      </c>
      <c r="J110" s="69" t="s">
        <v>196</v>
      </c>
      <c r="K110" s="72">
        <f>O107</f>
        <v>7</v>
      </c>
      <c r="L110" s="71"/>
      <c r="M110" s="275"/>
      <c r="N110" s="276"/>
      <c r="O110" s="276"/>
      <c r="P110" s="276"/>
      <c r="Q110" s="276"/>
      <c r="R110" s="286"/>
      <c r="S110" s="70"/>
      <c r="T110" s="110"/>
      <c r="U110" s="70">
        <v>13</v>
      </c>
      <c r="V110" s="110" t="s">
        <v>196</v>
      </c>
      <c r="W110" s="71">
        <v>15</v>
      </c>
      <c r="X110" s="110"/>
      <c r="Y110" s="184">
        <f>COUNTIF(G110:X112,"○")</f>
        <v>1</v>
      </c>
      <c r="Z110" s="187">
        <f>COUNTIF(G110:X112,"●")</f>
        <v>0</v>
      </c>
      <c r="AA110" s="279">
        <f>H111+T111</f>
        <v>3</v>
      </c>
      <c r="AB110" s="279">
        <f>L111+X111</f>
        <v>1</v>
      </c>
      <c r="AC110" s="159">
        <f>IF(AB110=0,"----",AA110/AB110)</f>
        <v>3</v>
      </c>
      <c r="AD110" s="160"/>
      <c r="AE110" s="190">
        <f>SUM(I110:I112,U110:U112)</f>
        <v>58</v>
      </c>
      <c r="AF110" s="190">
        <f>SUM(K110:K112,W110:W112)</f>
        <v>39</v>
      </c>
      <c r="AG110" s="159">
        <f>AE110/AF110</f>
        <v>1.4871794871794872</v>
      </c>
      <c r="AH110" s="160"/>
      <c r="AI110" s="282">
        <v>1</v>
      </c>
    </row>
    <row r="111" spans="1:35" ht="12.75" customHeight="1" thickBot="1">
      <c r="A111" s="266" t="str">
        <f>M65</f>
        <v>JUST　DO　IT.</v>
      </c>
      <c r="B111" s="267"/>
      <c r="C111" s="267"/>
      <c r="D111" s="267"/>
      <c r="E111" s="267"/>
      <c r="F111" s="268"/>
      <c r="G111" s="73" t="str">
        <f>IF(M108="○","●",IF(M108="△","△",IF(M108="●","○",IF(M108="",""))))</f>
        <v>○</v>
      </c>
      <c r="H111" s="76">
        <f>IF(R108="","",R108)</f>
        <v>2</v>
      </c>
      <c r="I111" s="73">
        <f>IF(Q108="","",Q108)</f>
        <v>15</v>
      </c>
      <c r="J111" s="76" t="str">
        <f>IF(I111="","","-")</f>
        <v>-</v>
      </c>
      <c r="K111" s="112">
        <f>IF(O108="","",O108)</f>
        <v>8</v>
      </c>
      <c r="L111" s="112">
        <f>IF(N108="","",N108)</f>
        <v>0</v>
      </c>
      <c r="M111" s="275"/>
      <c r="N111" s="276"/>
      <c r="O111" s="276"/>
      <c r="P111" s="276"/>
      <c r="Q111" s="276"/>
      <c r="R111" s="286"/>
      <c r="S111" s="73" t="str">
        <f>IF(T111&gt;X111,"○",IF(T111=X111,"△",IF(T111&lt;X111,"●")))</f>
        <v>△</v>
      </c>
      <c r="T111" s="74">
        <v>1</v>
      </c>
      <c r="U111" s="75">
        <v>15</v>
      </c>
      <c r="V111" s="76" t="str">
        <f>IF(U111="","","-")</f>
        <v>-</v>
      </c>
      <c r="W111" s="77">
        <v>9</v>
      </c>
      <c r="X111" s="74">
        <v>1</v>
      </c>
      <c r="Y111" s="185"/>
      <c r="Z111" s="188"/>
      <c r="AA111" s="280"/>
      <c r="AB111" s="280"/>
      <c r="AC111" s="161"/>
      <c r="AD111" s="162"/>
      <c r="AE111" s="191"/>
      <c r="AF111" s="191"/>
      <c r="AG111" s="161"/>
      <c r="AH111" s="162"/>
      <c r="AI111" s="282"/>
    </row>
    <row r="112" spans="1:35" ht="12.75" customHeight="1" thickBot="1">
      <c r="A112" s="269"/>
      <c r="B112" s="270"/>
      <c r="C112" s="270"/>
      <c r="D112" s="270"/>
      <c r="E112" s="270"/>
      <c r="F112" s="271"/>
      <c r="G112" s="80"/>
      <c r="H112" s="111"/>
      <c r="I112" s="78" t="str">
        <f>IF(Q109="","",Q109)</f>
        <v/>
      </c>
      <c r="J112" s="79" t="str">
        <f>IF(I112="","","-")</f>
        <v/>
      </c>
      <c r="K112" s="82" t="str">
        <f>IF(O109="","",O109)</f>
        <v/>
      </c>
      <c r="L112" s="81"/>
      <c r="M112" s="275"/>
      <c r="N112" s="276"/>
      <c r="O112" s="276"/>
      <c r="P112" s="276"/>
      <c r="Q112" s="276"/>
      <c r="R112" s="286"/>
      <c r="S112" s="80"/>
      <c r="T112" s="111"/>
      <c r="U112" s="80"/>
      <c r="V112" s="79" t="str">
        <f>IF(U112="","","-")</f>
        <v/>
      </c>
      <c r="W112" s="81"/>
      <c r="X112" s="111"/>
      <c r="Y112" s="186"/>
      <c r="Z112" s="189"/>
      <c r="AA112" s="281"/>
      <c r="AB112" s="281"/>
      <c r="AC112" s="163"/>
      <c r="AD112" s="164"/>
      <c r="AE112" s="192"/>
      <c r="AF112" s="192"/>
      <c r="AG112" s="163"/>
      <c r="AH112" s="164"/>
      <c r="AI112" s="282"/>
    </row>
    <row r="113" spans="1:42" ht="12.75" customHeight="1" thickBot="1">
      <c r="A113" s="175">
        <v>6</v>
      </c>
      <c r="B113" s="176"/>
      <c r="C113" s="176"/>
      <c r="D113" s="176"/>
      <c r="E113" s="176"/>
      <c r="F113" s="177"/>
      <c r="G113" s="70"/>
      <c r="H113" s="110"/>
      <c r="I113" s="68">
        <f>W107</f>
        <v>12</v>
      </c>
      <c r="J113" s="69" t="s">
        <v>196</v>
      </c>
      <c r="K113" s="72">
        <f>U107</f>
        <v>15</v>
      </c>
      <c r="L113" s="71"/>
      <c r="M113" s="70"/>
      <c r="N113" s="110"/>
      <c r="O113" s="68">
        <f>W110</f>
        <v>15</v>
      </c>
      <c r="P113" s="110" t="s">
        <v>196</v>
      </c>
      <c r="Q113" s="72">
        <f>U110</f>
        <v>13</v>
      </c>
      <c r="R113" s="71"/>
      <c r="S113" s="273"/>
      <c r="T113" s="274"/>
      <c r="U113" s="274"/>
      <c r="V113" s="274"/>
      <c r="W113" s="274"/>
      <c r="X113" s="274"/>
      <c r="Y113" s="184">
        <f>COUNTIF(G113:X115,"○")</f>
        <v>0</v>
      </c>
      <c r="Z113" s="187">
        <f>COUNTIF(G113:X115,"●")</f>
        <v>1</v>
      </c>
      <c r="AA113" s="279">
        <f>H114+N114</f>
        <v>1</v>
      </c>
      <c r="AB113" s="279">
        <f>L114+R114</f>
        <v>3</v>
      </c>
      <c r="AC113" s="159">
        <f>IF(AB113=0,"----",AA113/AB113)</f>
        <v>0.33333333333333331</v>
      </c>
      <c r="AD113" s="160"/>
      <c r="AE113" s="190">
        <f>SUM(I113:I115,O113:O115)</f>
        <v>50</v>
      </c>
      <c r="AF113" s="190">
        <f>SUM(K113:K115,Q113:Q115)</f>
        <v>58</v>
      </c>
      <c r="AG113" s="159">
        <f>AE113/AF113</f>
        <v>0.86206896551724133</v>
      </c>
      <c r="AH113" s="160"/>
      <c r="AI113" s="264">
        <v>3</v>
      </c>
    </row>
    <row r="114" spans="1:42" ht="12.75" customHeight="1" thickBot="1">
      <c r="A114" s="266" t="str">
        <f>U19</f>
        <v>町田イースト</v>
      </c>
      <c r="B114" s="267"/>
      <c r="C114" s="267"/>
      <c r="D114" s="267"/>
      <c r="E114" s="267"/>
      <c r="F114" s="268"/>
      <c r="G114" s="73" t="str">
        <f>IF(S108="○","●",IF(S108="△","△",IF(S108="●","○",IF(S108="",""))))</f>
        <v>●</v>
      </c>
      <c r="H114" s="76">
        <f>IF(X108="","",X108)</f>
        <v>0</v>
      </c>
      <c r="I114" s="73">
        <f>IF(W108="","",W108)</f>
        <v>14</v>
      </c>
      <c r="J114" s="76" t="str">
        <f>IF(I114="","","-")</f>
        <v>-</v>
      </c>
      <c r="K114" s="112">
        <f>IF(U108="","",U108)</f>
        <v>15</v>
      </c>
      <c r="L114" s="112">
        <f>IF(T108="","",T108)</f>
        <v>2</v>
      </c>
      <c r="M114" s="73" t="str">
        <f>IF(S111="○","●",IF(S111="△","△",IF(S111="●","○",IF(S111="",""))))</f>
        <v>△</v>
      </c>
      <c r="N114" s="76">
        <f>IF(X111="","",X111)</f>
        <v>1</v>
      </c>
      <c r="O114" s="73">
        <f>IF(W111="","",W111)</f>
        <v>9</v>
      </c>
      <c r="P114" s="76" t="str">
        <f>IF(O114="","","-")</f>
        <v>-</v>
      </c>
      <c r="Q114" s="112">
        <f>IF(U111="","",U111)</f>
        <v>15</v>
      </c>
      <c r="R114" s="112">
        <f>IF(T111="","",T111)</f>
        <v>1</v>
      </c>
      <c r="S114" s="275"/>
      <c r="T114" s="276"/>
      <c r="U114" s="276"/>
      <c r="V114" s="276"/>
      <c r="W114" s="276"/>
      <c r="X114" s="276"/>
      <c r="Y114" s="185"/>
      <c r="Z114" s="188"/>
      <c r="AA114" s="280"/>
      <c r="AB114" s="280"/>
      <c r="AC114" s="161"/>
      <c r="AD114" s="162"/>
      <c r="AE114" s="191"/>
      <c r="AF114" s="191"/>
      <c r="AG114" s="161"/>
      <c r="AH114" s="162"/>
      <c r="AI114" s="264"/>
    </row>
    <row r="115" spans="1:42" ht="12.75" customHeight="1" thickBot="1">
      <c r="A115" s="269"/>
      <c r="B115" s="270"/>
      <c r="C115" s="270"/>
      <c r="D115" s="270"/>
      <c r="E115" s="270"/>
      <c r="F115" s="271"/>
      <c r="G115" s="80"/>
      <c r="H115" s="111"/>
      <c r="I115" s="78" t="str">
        <f>IF(W109="","",W109)</f>
        <v/>
      </c>
      <c r="J115" s="79" t="str">
        <f>IF(I115="","","-")</f>
        <v/>
      </c>
      <c r="K115" s="82" t="str">
        <f>IF(U109="","",U109)</f>
        <v/>
      </c>
      <c r="L115" s="81"/>
      <c r="M115" s="80"/>
      <c r="N115" s="111"/>
      <c r="O115" s="78" t="str">
        <f>IF(W112="","",W112)</f>
        <v/>
      </c>
      <c r="P115" s="79" t="str">
        <f>IF(O115="","","-")</f>
        <v/>
      </c>
      <c r="Q115" s="82" t="str">
        <f>IF(U112="","",U112)</f>
        <v/>
      </c>
      <c r="R115" s="81"/>
      <c r="S115" s="277"/>
      <c r="T115" s="278"/>
      <c r="U115" s="278"/>
      <c r="V115" s="278"/>
      <c r="W115" s="278"/>
      <c r="X115" s="278"/>
      <c r="Y115" s="186"/>
      <c r="Z115" s="189"/>
      <c r="AA115" s="281"/>
      <c r="AB115" s="281"/>
      <c r="AC115" s="163"/>
      <c r="AD115" s="164"/>
      <c r="AE115" s="192"/>
      <c r="AF115" s="192"/>
      <c r="AG115" s="163"/>
      <c r="AH115" s="164"/>
      <c r="AI115" s="265"/>
    </row>
    <row r="116" spans="1:42" s="63" customFormat="1" ht="15" customHeight="1">
      <c r="A116" s="113"/>
      <c r="B116" s="113"/>
      <c r="C116" s="258" t="s">
        <v>197</v>
      </c>
      <c r="D116" s="258"/>
      <c r="E116" s="259" t="str">
        <f>IF(AI107=1,A108,IF(AI110=1,A111,IF(AI113=1,A114)))</f>
        <v>JUST　DO　IT.</v>
      </c>
      <c r="F116" s="259"/>
      <c r="G116" s="260"/>
      <c r="H116" s="260"/>
      <c r="I116" s="260"/>
      <c r="J116" s="260"/>
      <c r="K116" s="261" t="s">
        <v>198</v>
      </c>
      <c r="L116" s="261"/>
      <c r="M116" s="260" t="str">
        <f>IF(AI107=2,A108,IF(AI110=2,A111,IF(AI113=2,A114)))</f>
        <v>Ａｍｂｉｔｉｏｕｓ・Ｇ</v>
      </c>
      <c r="N116" s="260"/>
      <c r="O116" s="260"/>
      <c r="P116" s="260"/>
      <c r="Q116" s="260"/>
      <c r="R116" s="260"/>
      <c r="S116" s="261" t="s">
        <v>199</v>
      </c>
      <c r="T116" s="261"/>
      <c r="U116" s="260" t="str">
        <f>IF(AI107=3,A108,IF(AI110=3,A111,IF(AI113=3,A114)))</f>
        <v>町田イースト</v>
      </c>
      <c r="V116" s="260"/>
      <c r="W116" s="260"/>
      <c r="X116" s="260"/>
      <c r="Y116" s="259"/>
      <c r="Z116" s="259"/>
      <c r="AA116" s="116"/>
      <c r="AB116" s="116"/>
      <c r="AC116" s="117"/>
      <c r="AD116" s="117"/>
      <c r="AE116" s="117"/>
      <c r="AF116" s="117"/>
      <c r="AG116" s="117"/>
      <c r="AH116" s="117"/>
      <c r="AI116" s="76"/>
      <c r="AJ116" s="118"/>
      <c r="AK116" s="118"/>
      <c r="AL116" s="93"/>
      <c r="AM116" s="93"/>
      <c r="AN116" s="118"/>
      <c r="AO116" s="118"/>
      <c r="AP116" s="94"/>
    </row>
    <row r="117" spans="1:42" ht="12.75" customHeight="1">
      <c r="A117" s="91"/>
      <c r="B117" s="91"/>
      <c r="C117" s="91"/>
      <c r="D117" s="91"/>
      <c r="E117" s="91"/>
      <c r="F117" s="91"/>
      <c r="G117" s="76"/>
      <c r="H117" s="76"/>
      <c r="I117" s="76"/>
      <c r="J117" s="76"/>
      <c r="K117" s="76"/>
      <c r="L117" s="76"/>
      <c r="M117" s="76"/>
      <c r="N117" s="76"/>
      <c r="O117" s="76"/>
      <c r="P117" s="76"/>
      <c r="Q117" s="76"/>
      <c r="R117" s="76"/>
      <c r="S117" s="76"/>
      <c r="T117" s="76"/>
      <c r="U117" s="76"/>
      <c r="V117" s="76"/>
      <c r="W117" s="76"/>
      <c r="X117" s="76"/>
      <c r="Y117" s="76"/>
      <c r="Z117" s="76"/>
      <c r="AA117" s="76"/>
      <c r="AB117" s="76"/>
      <c r="AC117" s="92"/>
      <c r="AD117" s="92"/>
      <c r="AE117" s="93"/>
      <c r="AF117" s="93"/>
      <c r="AG117" s="92"/>
      <c r="AH117" s="92"/>
      <c r="AI117" s="94"/>
    </row>
    <row r="118" spans="1:42" ht="12.75" customHeight="1">
      <c r="A118" s="63"/>
      <c r="B118" s="63"/>
      <c r="C118" s="63"/>
      <c r="D118" s="63"/>
      <c r="E118" s="63"/>
      <c r="F118" s="63"/>
      <c r="G118" s="63"/>
      <c r="H118" s="63"/>
      <c r="I118" s="63"/>
      <c r="J118" s="95">
        <f>A107</f>
        <v>4</v>
      </c>
      <c r="K118" s="263" t="str">
        <f>A108</f>
        <v>Ａｍｂｉｔｉｏｕｓ・Ｇ</v>
      </c>
      <c r="L118" s="263"/>
      <c r="M118" s="263"/>
      <c r="N118" s="263"/>
      <c r="O118" s="263"/>
      <c r="P118" s="63"/>
      <c r="Q118" s="63"/>
      <c r="R118" s="63"/>
      <c r="S118" s="63"/>
      <c r="T118" s="63"/>
      <c r="U118" s="63"/>
      <c r="V118" s="63"/>
      <c r="W118" s="63"/>
      <c r="X118" s="63"/>
      <c r="Y118" s="63"/>
      <c r="Z118" s="63"/>
      <c r="AA118" s="63"/>
      <c r="AB118" s="63"/>
      <c r="AC118" s="63"/>
      <c r="AD118" s="63"/>
      <c r="AE118" s="63"/>
      <c r="AF118" s="63"/>
      <c r="AG118" s="63"/>
      <c r="AH118" s="63"/>
      <c r="AI118" s="63"/>
    </row>
    <row r="119" spans="1:42" ht="12.75" customHeight="1">
      <c r="A119" s="63"/>
      <c r="B119" s="63"/>
      <c r="C119" s="63"/>
      <c r="D119" s="63"/>
      <c r="E119" s="63"/>
      <c r="F119" s="63"/>
      <c r="G119" s="63"/>
      <c r="H119" s="63"/>
      <c r="I119" s="63"/>
      <c r="J119" s="63"/>
      <c r="K119" s="63"/>
      <c r="L119" s="63"/>
      <c r="M119" s="63"/>
      <c r="N119" s="63"/>
      <c r="O119" s="63"/>
      <c r="P119" s="272" t="s">
        <v>79</v>
      </c>
      <c r="Q119" s="272"/>
      <c r="R119" s="272"/>
      <c r="S119" s="272"/>
      <c r="T119" s="272"/>
      <c r="U119" s="272"/>
      <c r="V119" s="272"/>
      <c r="W119" s="272"/>
      <c r="X119" s="272"/>
      <c r="Y119" s="272"/>
      <c r="Z119" s="272"/>
      <c r="AA119" s="272"/>
      <c r="AB119" s="272"/>
      <c r="AC119" s="272"/>
      <c r="AD119" s="272"/>
      <c r="AE119" s="174" t="s">
        <v>10</v>
      </c>
      <c r="AF119" s="174"/>
      <c r="AG119" s="174"/>
      <c r="AH119" s="174"/>
      <c r="AI119" s="174"/>
    </row>
    <row r="120" spans="1:42" ht="12.75" customHeight="1">
      <c r="A120" s="63"/>
      <c r="B120" s="63"/>
      <c r="C120" s="63"/>
      <c r="D120" s="63"/>
      <c r="E120" s="63"/>
      <c r="F120" s="63"/>
      <c r="G120" s="63"/>
      <c r="H120" s="63"/>
      <c r="I120" s="63"/>
      <c r="J120" s="63"/>
      <c r="K120" s="63"/>
      <c r="L120" s="63"/>
      <c r="M120" s="63"/>
      <c r="N120" s="63"/>
      <c r="O120" s="63"/>
      <c r="P120" s="85" t="s">
        <v>185</v>
      </c>
      <c r="Q120" s="84"/>
      <c r="R120" s="84"/>
      <c r="S120" s="84"/>
      <c r="T120" s="146" t="str">
        <f>A108</f>
        <v>Ａｍｂｉｔｉｏｕｓ・Ｇ</v>
      </c>
      <c r="U120" s="146"/>
      <c r="V120" s="146"/>
      <c r="W120" s="146"/>
      <c r="X120" s="146"/>
      <c r="Y120" s="84" t="s">
        <v>11</v>
      </c>
      <c r="Z120" s="146" t="str">
        <f>A114</f>
        <v>町田イースト</v>
      </c>
      <c r="AA120" s="146"/>
      <c r="AB120" s="146"/>
      <c r="AC120" s="146"/>
      <c r="AD120" s="146"/>
      <c r="AE120" s="146" t="str">
        <f>A111</f>
        <v>JUST　DO　IT.</v>
      </c>
      <c r="AF120" s="146"/>
      <c r="AG120" s="146"/>
      <c r="AH120" s="146"/>
      <c r="AI120" s="146"/>
    </row>
    <row r="121" spans="1:42" ht="12.75" customHeight="1">
      <c r="A121" s="63"/>
      <c r="B121" s="63"/>
      <c r="C121" s="63"/>
      <c r="D121" s="63"/>
      <c r="E121" s="63"/>
      <c r="F121" s="63"/>
      <c r="G121" s="63"/>
      <c r="H121" s="63"/>
      <c r="I121" s="63"/>
      <c r="J121" s="63"/>
      <c r="K121" s="63"/>
      <c r="L121" s="63"/>
      <c r="M121" s="63"/>
      <c r="N121" s="63"/>
      <c r="O121" s="63"/>
      <c r="P121" s="85" t="s">
        <v>15</v>
      </c>
      <c r="Q121" s="84"/>
      <c r="R121" s="84"/>
      <c r="S121" s="84"/>
      <c r="T121" s="146" t="str">
        <f>A111</f>
        <v>JUST　DO　IT.</v>
      </c>
      <c r="U121" s="146"/>
      <c r="V121" s="146"/>
      <c r="W121" s="146"/>
      <c r="X121" s="146"/>
      <c r="Y121" s="84" t="s">
        <v>11</v>
      </c>
      <c r="Z121" s="146" t="str">
        <f>A114</f>
        <v>町田イースト</v>
      </c>
      <c r="AA121" s="146"/>
      <c r="AB121" s="146"/>
      <c r="AC121" s="146"/>
      <c r="AD121" s="146"/>
      <c r="AE121" s="146" t="str">
        <f>A108</f>
        <v>Ａｍｂｉｔｉｏｕｓ・Ｇ</v>
      </c>
      <c r="AF121" s="146"/>
      <c r="AG121" s="146"/>
      <c r="AH121" s="146"/>
      <c r="AI121" s="146"/>
    </row>
    <row r="122" spans="1:42" ht="12.75" customHeight="1">
      <c r="A122" s="63"/>
      <c r="B122" s="63"/>
      <c r="C122" s="63"/>
      <c r="D122" s="63"/>
      <c r="E122" s="63"/>
      <c r="F122" s="63"/>
      <c r="G122" s="63"/>
      <c r="H122" s="63"/>
      <c r="I122" s="63"/>
      <c r="J122" s="63"/>
      <c r="K122" s="63"/>
      <c r="L122" s="63"/>
      <c r="M122" s="63"/>
      <c r="N122" s="63"/>
      <c r="O122" s="63"/>
      <c r="P122" s="85" t="s">
        <v>16</v>
      </c>
      <c r="Q122" s="84"/>
      <c r="R122" s="84"/>
      <c r="S122" s="84"/>
      <c r="T122" s="146" t="str">
        <f>A108</f>
        <v>Ａｍｂｉｔｉｏｕｓ・Ｇ</v>
      </c>
      <c r="U122" s="146"/>
      <c r="V122" s="146"/>
      <c r="W122" s="146"/>
      <c r="X122" s="146"/>
      <c r="Y122" s="84" t="s">
        <v>11</v>
      </c>
      <c r="Z122" s="146" t="str">
        <f>A111</f>
        <v>JUST　DO　IT.</v>
      </c>
      <c r="AA122" s="146"/>
      <c r="AB122" s="146"/>
      <c r="AC122" s="146"/>
      <c r="AD122" s="146"/>
      <c r="AE122" s="146" t="str">
        <f>A114</f>
        <v>町田イースト</v>
      </c>
      <c r="AF122" s="146"/>
      <c r="AG122" s="146"/>
      <c r="AH122" s="146"/>
      <c r="AI122" s="146"/>
    </row>
    <row r="123" spans="1:42" ht="12.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row>
    <row r="124" spans="1:42" ht="12.75" customHeight="1">
      <c r="A124" s="63"/>
      <c r="B124" s="63"/>
      <c r="C124" s="63"/>
      <c r="D124" s="262" t="str">
        <f>A111</f>
        <v>JUST　DO　IT.</v>
      </c>
      <c r="E124" s="262"/>
      <c r="F124" s="262"/>
      <c r="G124" s="262"/>
      <c r="H124" s="262"/>
      <c r="I124" s="95">
        <f>A110</f>
        <v>5</v>
      </c>
      <c r="J124" s="63"/>
      <c r="K124" s="63"/>
      <c r="L124" s="63"/>
      <c r="M124" s="63"/>
      <c r="N124" s="95">
        <f>A113</f>
        <v>6</v>
      </c>
      <c r="O124" s="263" t="str">
        <f>A114</f>
        <v>町田イースト</v>
      </c>
      <c r="P124" s="263"/>
      <c r="Q124" s="263"/>
      <c r="R124" s="263"/>
      <c r="S124" s="263"/>
      <c r="T124" s="63"/>
      <c r="U124" s="63"/>
      <c r="V124" s="63"/>
      <c r="W124" s="63"/>
      <c r="X124" s="63"/>
      <c r="Y124" s="63"/>
      <c r="Z124" s="63"/>
      <c r="AA124" s="63"/>
      <c r="AB124" s="63"/>
      <c r="AC124" s="63"/>
      <c r="AD124" s="63"/>
      <c r="AE124" s="63"/>
      <c r="AF124" s="63"/>
      <c r="AG124" s="63"/>
      <c r="AH124" s="63"/>
      <c r="AI124" s="63"/>
    </row>
    <row r="125" spans="1:42" ht="12.75" customHeight="1"/>
    <row r="126" spans="1:42" ht="12.75" customHeight="1" thickBot="1">
      <c r="A126" s="62" t="s">
        <v>73</v>
      </c>
      <c r="B126" s="63"/>
      <c r="C126" s="63"/>
      <c r="D126" s="97"/>
      <c r="E126" s="97"/>
      <c r="F126" s="97"/>
      <c r="G126" s="97"/>
      <c r="H126" s="97"/>
      <c r="I126" s="95"/>
      <c r="J126" s="63"/>
      <c r="K126" s="63"/>
      <c r="L126" s="63"/>
      <c r="M126" s="63"/>
      <c r="N126" s="95"/>
      <c r="O126" s="96"/>
      <c r="P126" s="96"/>
      <c r="Q126" s="96"/>
      <c r="R126" s="96"/>
      <c r="S126" s="96"/>
      <c r="T126" s="63"/>
      <c r="U126" s="63"/>
      <c r="V126" s="63"/>
      <c r="W126" s="63"/>
      <c r="X126" s="63"/>
      <c r="Y126" s="63"/>
      <c r="Z126" s="63"/>
      <c r="AA126" s="63"/>
      <c r="AB126" s="63"/>
      <c r="AC126" s="63"/>
      <c r="AD126" s="63"/>
      <c r="AE126" s="63"/>
      <c r="AF126" s="63"/>
      <c r="AG126" s="63"/>
      <c r="AH126" s="63"/>
      <c r="AI126" s="63"/>
    </row>
    <row r="127" spans="1:42" ht="12.75" customHeight="1">
      <c r="A127" s="242"/>
      <c r="B127" s="243"/>
      <c r="C127" s="243"/>
      <c r="D127" s="243"/>
      <c r="E127" s="243"/>
      <c r="F127" s="244"/>
      <c r="G127" s="175">
        <f>A130</f>
        <v>7</v>
      </c>
      <c r="H127" s="176"/>
      <c r="I127" s="176"/>
      <c r="J127" s="176"/>
      <c r="K127" s="176"/>
      <c r="L127" s="177"/>
      <c r="M127" s="175">
        <f>A133</f>
        <v>8</v>
      </c>
      <c r="N127" s="176"/>
      <c r="O127" s="176"/>
      <c r="P127" s="176"/>
      <c r="Q127" s="176"/>
      <c r="R127" s="177"/>
      <c r="S127" s="175">
        <f>A136</f>
        <v>9</v>
      </c>
      <c r="T127" s="176"/>
      <c r="U127" s="176"/>
      <c r="V127" s="176"/>
      <c r="W127" s="176"/>
      <c r="X127" s="177"/>
      <c r="Y127" s="249" t="s">
        <v>0</v>
      </c>
      <c r="Z127" s="252" t="s">
        <v>1</v>
      </c>
      <c r="AA127" s="65" t="s">
        <v>2</v>
      </c>
      <c r="AB127" s="65" t="s">
        <v>3</v>
      </c>
      <c r="AC127" s="255" t="s">
        <v>2</v>
      </c>
      <c r="AD127" s="256"/>
      <c r="AE127" s="207" t="s">
        <v>4</v>
      </c>
      <c r="AF127" s="207" t="s">
        <v>5</v>
      </c>
      <c r="AG127" s="210" t="s">
        <v>6</v>
      </c>
      <c r="AH127" s="298"/>
      <c r="AI127" s="216" t="s">
        <v>7</v>
      </c>
    </row>
    <row r="128" spans="1:42" ht="12.75" customHeight="1">
      <c r="A128" s="218" t="s">
        <v>158</v>
      </c>
      <c r="B128" s="219"/>
      <c r="C128" s="219"/>
      <c r="D128" s="219"/>
      <c r="E128" s="219"/>
      <c r="F128" s="220"/>
      <c r="G128" s="304" t="str">
        <f>IF(A131=""," ",A131)</f>
        <v>Zebra</v>
      </c>
      <c r="H128" s="305"/>
      <c r="I128" s="305"/>
      <c r="J128" s="305"/>
      <c r="K128" s="305"/>
      <c r="L128" s="306"/>
      <c r="M128" s="304" t="str">
        <f>IF(A134=""," ",A134)</f>
        <v>ｍｉｎｔｏ＋ｇ</v>
      </c>
      <c r="N128" s="305"/>
      <c r="O128" s="305"/>
      <c r="P128" s="305"/>
      <c r="Q128" s="305"/>
      <c r="R128" s="306"/>
      <c r="S128" s="304" t="str">
        <f>IF(A137=""," ",A137)</f>
        <v>gaggles</v>
      </c>
      <c r="T128" s="305"/>
      <c r="U128" s="305"/>
      <c r="V128" s="305"/>
      <c r="W128" s="305"/>
      <c r="X128" s="306"/>
      <c r="Y128" s="250"/>
      <c r="Z128" s="295"/>
      <c r="AA128" s="66"/>
      <c r="AB128" s="66"/>
      <c r="AC128" s="235" t="s">
        <v>3</v>
      </c>
      <c r="AD128" s="236"/>
      <c r="AE128" s="208"/>
      <c r="AF128" s="208"/>
      <c r="AG128" s="299"/>
      <c r="AH128" s="300"/>
      <c r="AI128" s="217"/>
    </row>
    <row r="129" spans="1:42" ht="12.75" customHeight="1" thickBot="1">
      <c r="A129" s="287"/>
      <c r="B129" s="288"/>
      <c r="C129" s="288"/>
      <c r="D129" s="288"/>
      <c r="E129" s="288"/>
      <c r="F129" s="289"/>
      <c r="G129" s="307"/>
      <c r="H129" s="308"/>
      <c r="I129" s="308"/>
      <c r="J129" s="308"/>
      <c r="K129" s="308"/>
      <c r="L129" s="309"/>
      <c r="M129" s="307"/>
      <c r="N129" s="308"/>
      <c r="O129" s="308"/>
      <c r="P129" s="308"/>
      <c r="Q129" s="308"/>
      <c r="R129" s="309"/>
      <c r="S129" s="307"/>
      <c r="T129" s="308"/>
      <c r="U129" s="308"/>
      <c r="V129" s="308"/>
      <c r="W129" s="308"/>
      <c r="X129" s="309"/>
      <c r="Y129" s="251"/>
      <c r="Z129" s="296"/>
      <c r="AA129" s="90" t="s">
        <v>8</v>
      </c>
      <c r="AB129" s="90" t="s">
        <v>8</v>
      </c>
      <c r="AC129" s="240" t="s">
        <v>9</v>
      </c>
      <c r="AD129" s="241"/>
      <c r="AE129" s="297"/>
      <c r="AF129" s="297"/>
      <c r="AG129" s="301"/>
      <c r="AH129" s="302"/>
      <c r="AI129" s="303"/>
    </row>
    <row r="130" spans="1:42" ht="12.75" customHeight="1" thickBot="1">
      <c r="A130" s="175">
        <v>7</v>
      </c>
      <c r="B130" s="176"/>
      <c r="C130" s="176"/>
      <c r="D130" s="176"/>
      <c r="E130" s="176"/>
      <c r="F130" s="177"/>
      <c r="G130" s="290"/>
      <c r="H130" s="274"/>
      <c r="I130" s="274"/>
      <c r="J130" s="274"/>
      <c r="K130" s="274"/>
      <c r="L130" s="291"/>
      <c r="M130" s="70"/>
      <c r="N130" s="110"/>
      <c r="O130" s="70">
        <v>15</v>
      </c>
      <c r="P130" s="110" t="s">
        <v>196</v>
      </c>
      <c r="Q130" s="71">
        <v>10</v>
      </c>
      <c r="R130" s="71"/>
      <c r="S130" s="70"/>
      <c r="T130" s="110"/>
      <c r="U130" s="70">
        <v>8</v>
      </c>
      <c r="V130" s="110" t="s">
        <v>196</v>
      </c>
      <c r="W130" s="71">
        <v>15</v>
      </c>
      <c r="X130" s="110"/>
      <c r="Y130" s="184">
        <f>COUNTIF(G130:X132,"○")</f>
        <v>1</v>
      </c>
      <c r="Z130" s="187">
        <f>COUNTIF(G130:X132,"●")</f>
        <v>0</v>
      </c>
      <c r="AA130" s="187">
        <f>N131+T131</f>
        <v>3</v>
      </c>
      <c r="AB130" s="187">
        <f>R131+X131</f>
        <v>1</v>
      </c>
      <c r="AC130" s="159">
        <f>IF(AB130=0,"----",AA130/AB130)</f>
        <v>3</v>
      </c>
      <c r="AD130" s="160"/>
      <c r="AE130" s="190">
        <f>SUM(O130:O132,U130:U132)</f>
        <v>53</v>
      </c>
      <c r="AF130" s="190">
        <f>SUM(Q130:Q132,W130:W132)</f>
        <v>46</v>
      </c>
      <c r="AG130" s="159">
        <f>AE130/AF130</f>
        <v>1.1521739130434783</v>
      </c>
      <c r="AH130" s="160"/>
      <c r="AI130" s="282">
        <v>1</v>
      </c>
    </row>
    <row r="131" spans="1:42" ht="12.75" customHeight="1" thickBot="1">
      <c r="A131" s="193" t="str">
        <f>E65</f>
        <v>Zebra</v>
      </c>
      <c r="B131" s="194"/>
      <c r="C131" s="194"/>
      <c r="D131" s="194"/>
      <c r="E131" s="194"/>
      <c r="F131" s="195"/>
      <c r="G131" s="292"/>
      <c r="H131" s="276"/>
      <c r="I131" s="276"/>
      <c r="J131" s="276"/>
      <c r="K131" s="276"/>
      <c r="L131" s="286"/>
      <c r="M131" s="73" t="str">
        <f>IF(N131&gt;R131,"○",IF(N131=R131,"△",IF(N131&lt;R131,"●")))</f>
        <v>○</v>
      </c>
      <c r="N131" s="74">
        <v>2</v>
      </c>
      <c r="O131" s="75">
        <v>15</v>
      </c>
      <c r="P131" s="76" t="str">
        <f>IF(O131="","","-")</f>
        <v>-</v>
      </c>
      <c r="Q131" s="77">
        <v>7</v>
      </c>
      <c r="R131" s="77">
        <v>0</v>
      </c>
      <c r="S131" s="73" t="str">
        <f>IF(T131&gt;X131,"○",IF(T131=X131,"△",IF(T131&lt;X131,"●")))</f>
        <v>△</v>
      </c>
      <c r="T131" s="74">
        <v>1</v>
      </c>
      <c r="U131" s="75">
        <v>15</v>
      </c>
      <c r="V131" s="76" t="str">
        <f>IF(U131="","","-")</f>
        <v>-</v>
      </c>
      <c r="W131" s="77">
        <v>14</v>
      </c>
      <c r="X131" s="74">
        <v>1</v>
      </c>
      <c r="Y131" s="185"/>
      <c r="Z131" s="188"/>
      <c r="AA131" s="188"/>
      <c r="AB131" s="188"/>
      <c r="AC131" s="161"/>
      <c r="AD131" s="162"/>
      <c r="AE131" s="191"/>
      <c r="AF131" s="191"/>
      <c r="AG131" s="161"/>
      <c r="AH131" s="162"/>
      <c r="AI131" s="282"/>
    </row>
    <row r="132" spans="1:42" ht="12.75" customHeight="1" thickBot="1">
      <c r="A132" s="283"/>
      <c r="B132" s="284"/>
      <c r="C132" s="284"/>
      <c r="D132" s="284"/>
      <c r="E132" s="284"/>
      <c r="F132" s="285"/>
      <c r="G132" s="293"/>
      <c r="H132" s="278"/>
      <c r="I132" s="278"/>
      <c r="J132" s="278"/>
      <c r="K132" s="278"/>
      <c r="L132" s="294"/>
      <c r="M132" s="80"/>
      <c r="N132" s="111"/>
      <c r="O132" s="80"/>
      <c r="P132" s="79" t="str">
        <f>IF(O132="","","-")</f>
        <v/>
      </c>
      <c r="Q132" s="81"/>
      <c r="R132" s="81"/>
      <c r="S132" s="80"/>
      <c r="T132" s="111"/>
      <c r="U132" s="80"/>
      <c r="V132" s="79" t="str">
        <f>IF(U132="","","-")</f>
        <v/>
      </c>
      <c r="W132" s="81"/>
      <c r="X132" s="111"/>
      <c r="Y132" s="186"/>
      <c r="Z132" s="189"/>
      <c r="AA132" s="189"/>
      <c r="AB132" s="189"/>
      <c r="AC132" s="163"/>
      <c r="AD132" s="164"/>
      <c r="AE132" s="192"/>
      <c r="AF132" s="192"/>
      <c r="AG132" s="163"/>
      <c r="AH132" s="164"/>
      <c r="AI132" s="282"/>
    </row>
    <row r="133" spans="1:42" ht="12.75" customHeight="1" thickBot="1">
      <c r="A133" s="175">
        <v>8</v>
      </c>
      <c r="B133" s="176"/>
      <c r="C133" s="176"/>
      <c r="D133" s="176"/>
      <c r="E133" s="176"/>
      <c r="F133" s="177"/>
      <c r="G133" s="70"/>
      <c r="H133" s="110"/>
      <c r="I133" s="68">
        <f>Q130</f>
        <v>10</v>
      </c>
      <c r="J133" s="69" t="s">
        <v>196</v>
      </c>
      <c r="K133" s="72">
        <f>O130</f>
        <v>15</v>
      </c>
      <c r="L133" s="71"/>
      <c r="M133" s="275"/>
      <c r="N133" s="276"/>
      <c r="O133" s="276"/>
      <c r="P133" s="276"/>
      <c r="Q133" s="276"/>
      <c r="R133" s="286"/>
      <c r="S133" s="70"/>
      <c r="T133" s="110"/>
      <c r="U133" s="70">
        <v>15</v>
      </c>
      <c r="V133" s="110" t="s">
        <v>196</v>
      </c>
      <c r="W133" s="71">
        <v>14</v>
      </c>
      <c r="X133" s="110"/>
      <c r="Y133" s="184">
        <f>COUNTIF(G133:X135,"○")</f>
        <v>0</v>
      </c>
      <c r="Z133" s="187">
        <f>COUNTIF(G133:X135,"●")</f>
        <v>1</v>
      </c>
      <c r="AA133" s="279">
        <f>H134+T134</f>
        <v>1</v>
      </c>
      <c r="AB133" s="279">
        <f>L134+X134</f>
        <v>3</v>
      </c>
      <c r="AC133" s="159">
        <f>IF(AB133=0,"----",AA133/AB133)</f>
        <v>0.33333333333333331</v>
      </c>
      <c r="AD133" s="160"/>
      <c r="AE133" s="190">
        <f>SUM(I133:I135,U133:U135)</f>
        <v>42</v>
      </c>
      <c r="AF133" s="190">
        <f>SUM(K133:K135,W133:W135)</f>
        <v>59</v>
      </c>
      <c r="AG133" s="159">
        <f>AE133/AF133</f>
        <v>0.71186440677966101</v>
      </c>
      <c r="AH133" s="160"/>
      <c r="AI133" s="282">
        <v>3</v>
      </c>
    </row>
    <row r="134" spans="1:42" ht="12.75" customHeight="1" thickBot="1">
      <c r="A134" s="266" t="str">
        <f>M19</f>
        <v>ｍｉｎｔｏ＋ｇ</v>
      </c>
      <c r="B134" s="267"/>
      <c r="C134" s="267"/>
      <c r="D134" s="267"/>
      <c r="E134" s="267"/>
      <c r="F134" s="268"/>
      <c r="G134" s="73" t="str">
        <f>IF(M131="○","●",IF(M131="△","△",IF(M131="●","○",IF(M131="",""))))</f>
        <v>●</v>
      </c>
      <c r="H134" s="76">
        <f>IF(R131="","",R131)</f>
        <v>0</v>
      </c>
      <c r="I134" s="73">
        <f>IF(Q131="","",Q131)</f>
        <v>7</v>
      </c>
      <c r="J134" s="76" t="str">
        <f>IF(I134="","","-")</f>
        <v>-</v>
      </c>
      <c r="K134" s="112">
        <f>IF(O131="","",O131)</f>
        <v>15</v>
      </c>
      <c r="L134" s="112">
        <f>IF(N131="","",N131)</f>
        <v>2</v>
      </c>
      <c r="M134" s="275"/>
      <c r="N134" s="276"/>
      <c r="O134" s="276"/>
      <c r="P134" s="276"/>
      <c r="Q134" s="276"/>
      <c r="R134" s="286"/>
      <c r="S134" s="73" t="str">
        <f>IF(T134&gt;X134,"○",IF(T134=X134,"△",IF(T134&lt;X134,"●")))</f>
        <v>△</v>
      </c>
      <c r="T134" s="74">
        <v>1</v>
      </c>
      <c r="U134" s="75">
        <v>10</v>
      </c>
      <c r="V134" s="76" t="str">
        <f>IF(U134="","","-")</f>
        <v>-</v>
      </c>
      <c r="W134" s="77">
        <v>15</v>
      </c>
      <c r="X134" s="74">
        <v>1</v>
      </c>
      <c r="Y134" s="185"/>
      <c r="Z134" s="188"/>
      <c r="AA134" s="280"/>
      <c r="AB134" s="280"/>
      <c r="AC134" s="161"/>
      <c r="AD134" s="162"/>
      <c r="AE134" s="191"/>
      <c r="AF134" s="191"/>
      <c r="AG134" s="161"/>
      <c r="AH134" s="162"/>
      <c r="AI134" s="282"/>
    </row>
    <row r="135" spans="1:42" ht="12.75" customHeight="1" thickBot="1">
      <c r="A135" s="269"/>
      <c r="B135" s="270"/>
      <c r="C135" s="270"/>
      <c r="D135" s="270"/>
      <c r="E135" s="270"/>
      <c r="F135" s="271"/>
      <c r="G135" s="80"/>
      <c r="H135" s="111"/>
      <c r="I135" s="78" t="str">
        <f>IF(Q132="","",Q132)</f>
        <v/>
      </c>
      <c r="J135" s="79" t="str">
        <f>IF(I135="","","-")</f>
        <v/>
      </c>
      <c r="K135" s="82" t="str">
        <f>IF(O132="","",O132)</f>
        <v/>
      </c>
      <c r="L135" s="81"/>
      <c r="M135" s="275"/>
      <c r="N135" s="276"/>
      <c r="O135" s="276"/>
      <c r="P135" s="276"/>
      <c r="Q135" s="276"/>
      <c r="R135" s="286"/>
      <c r="S135" s="80"/>
      <c r="T135" s="111"/>
      <c r="U135" s="80"/>
      <c r="V135" s="79" t="str">
        <f>IF(U135="","","-")</f>
        <v/>
      </c>
      <c r="W135" s="81"/>
      <c r="X135" s="111"/>
      <c r="Y135" s="186"/>
      <c r="Z135" s="189"/>
      <c r="AA135" s="281"/>
      <c r="AB135" s="281"/>
      <c r="AC135" s="163"/>
      <c r="AD135" s="164"/>
      <c r="AE135" s="192"/>
      <c r="AF135" s="192"/>
      <c r="AG135" s="163"/>
      <c r="AH135" s="164"/>
      <c r="AI135" s="282"/>
    </row>
    <row r="136" spans="1:42" ht="12.75" customHeight="1" thickBot="1">
      <c r="A136" s="175">
        <v>9</v>
      </c>
      <c r="B136" s="176"/>
      <c r="C136" s="176"/>
      <c r="D136" s="176"/>
      <c r="E136" s="176"/>
      <c r="F136" s="177"/>
      <c r="G136" s="70"/>
      <c r="H136" s="110"/>
      <c r="I136" s="68">
        <f>W130</f>
        <v>15</v>
      </c>
      <c r="J136" s="69" t="s">
        <v>196</v>
      </c>
      <c r="K136" s="72">
        <f>U130</f>
        <v>8</v>
      </c>
      <c r="L136" s="71"/>
      <c r="M136" s="70"/>
      <c r="N136" s="110"/>
      <c r="O136" s="68">
        <f>W133</f>
        <v>14</v>
      </c>
      <c r="P136" s="110" t="s">
        <v>196</v>
      </c>
      <c r="Q136" s="72">
        <f>U133</f>
        <v>15</v>
      </c>
      <c r="R136" s="71"/>
      <c r="S136" s="273"/>
      <c r="T136" s="274"/>
      <c r="U136" s="274"/>
      <c r="V136" s="274"/>
      <c r="W136" s="274"/>
      <c r="X136" s="274"/>
      <c r="Y136" s="184">
        <f>COUNTIF(G136:X138,"○")</f>
        <v>0</v>
      </c>
      <c r="Z136" s="187">
        <f>COUNTIF(G136:X138,"●")</f>
        <v>0</v>
      </c>
      <c r="AA136" s="279">
        <f>H137+N137</f>
        <v>2</v>
      </c>
      <c r="AB136" s="279">
        <f>L137+R137</f>
        <v>2</v>
      </c>
      <c r="AC136" s="159">
        <f>IF(AB136=0,"----",AA136/AB136)</f>
        <v>1</v>
      </c>
      <c r="AD136" s="160"/>
      <c r="AE136" s="190">
        <f>SUM(I136:I138,O136:O138)</f>
        <v>58</v>
      </c>
      <c r="AF136" s="190">
        <f>SUM(K136:K138,Q136:Q138)</f>
        <v>48</v>
      </c>
      <c r="AG136" s="159">
        <f>AE136/AF136</f>
        <v>1.2083333333333333</v>
      </c>
      <c r="AH136" s="160"/>
      <c r="AI136" s="264">
        <v>2</v>
      </c>
    </row>
    <row r="137" spans="1:42" ht="12.75" customHeight="1" thickBot="1">
      <c r="A137" s="266" t="str">
        <f>U42</f>
        <v>gaggles</v>
      </c>
      <c r="B137" s="267"/>
      <c r="C137" s="267"/>
      <c r="D137" s="267"/>
      <c r="E137" s="267"/>
      <c r="F137" s="268"/>
      <c r="G137" s="73" t="str">
        <f>IF(S131="○","●",IF(S131="△","△",IF(S131="●","○",IF(S131="",""))))</f>
        <v>△</v>
      </c>
      <c r="H137" s="76">
        <f>IF(X131="","",X131)</f>
        <v>1</v>
      </c>
      <c r="I137" s="73">
        <f>IF(W131="","",W131)</f>
        <v>14</v>
      </c>
      <c r="J137" s="76" t="str">
        <f>IF(I137="","","-")</f>
        <v>-</v>
      </c>
      <c r="K137" s="112">
        <f>IF(U131="","",U131)</f>
        <v>15</v>
      </c>
      <c r="L137" s="112">
        <f>IF(T131="","",T131)</f>
        <v>1</v>
      </c>
      <c r="M137" s="73" t="str">
        <f>IF(S134="○","●",IF(S134="△","△",IF(S134="●","○",IF(S134="",""))))</f>
        <v>△</v>
      </c>
      <c r="N137" s="76">
        <f>IF(X134="","",X134)</f>
        <v>1</v>
      </c>
      <c r="O137" s="73">
        <f>IF(W134="","",W134)</f>
        <v>15</v>
      </c>
      <c r="P137" s="76" t="str">
        <f>IF(O137="","","-")</f>
        <v>-</v>
      </c>
      <c r="Q137" s="112">
        <f>IF(U134="","",U134)</f>
        <v>10</v>
      </c>
      <c r="R137" s="112">
        <f>IF(T134="","",T134)</f>
        <v>1</v>
      </c>
      <c r="S137" s="275"/>
      <c r="T137" s="276"/>
      <c r="U137" s="276"/>
      <c r="V137" s="276"/>
      <c r="W137" s="276"/>
      <c r="X137" s="276"/>
      <c r="Y137" s="185"/>
      <c r="Z137" s="188"/>
      <c r="AA137" s="280"/>
      <c r="AB137" s="280"/>
      <c r="AC137" s="161"/>
      <c r="AD137" s="162"/>
      <c r="AE137" s="191"/>
      <c r="AF137" s="191"/>
      <c r="AG137" s="161"/>
      <c r="AH137" s="162"/>
      <c r="AI137" s="264"/>
    </row>
    <row r="138" spans="1:42" ht="12.75" customHeight="1" thickBot="1">
      <c r="A138" s="269"/>
      <c r="B138" s="270"/>
      <c r="C138" s="270"/>
      <c r="D138" s="270"/>
      <c r="E138" s="270"/>
      <c r="F138" s="271"/>
      <c r="G138" s="80"/>
      <c r="H138" s="111"/>
      <c r="I138" s="78" t="str">
        <f>IF(W132="","",W132)</f>
        <v/>
      </c>
      <c r="J138" s="79" t="str">
        <f>IF(I138="","","-")</f>
        <v/>
      </c>
      <c r="K138" s="82" t="str">
        <f>IF(U132="","",U132)</f>
        <v/>
      </c>
      <c r="L138" s="81"/>
      <c r="M138" s="80"/>
      <c r="N138" s="111"/>
      <c r="O138" s="78" t="str">
        <f>IF(W135="","",W135)</f>
        <v/>
      </c>
      <c r="P138" s="79" t="str">
        <f>IF(O138="","","-")</f>
        <v/>
      </c>
      <c r="Q138" s="82" t="str">
        <f>IF(U135="","",U135)</f>
        <v/>
      </c>
      <c r="R138" s="81"/>
      <c r="S138" s="277"/>
      <c r="T138" s="278"/>
      <c r="U138" s="278"/>
      <c r="V138" s="278"/>
      <c r="W138" s="278"/>
      <c r="X138" s="278"/>
      <c r="Y138" s="186"/>
      <c r="Z138" s="189"/>
      <c r="AA138" s="281"/>
      <c r="AB138" s="281"/>
      <c r="AC138" s="163"/>
      <c r="AD138" s="164"/>
      <c r="AE138" s="192"/>
      <c r="AF138" s="192"/>
      <c r="AG138" s="163"/>
      <c r="AH138" s="164"/>
      <c r="AI138" s="265"/>
    </row>
    <row r="139" spans="1:42" s="63" customFormat="1" ht="15" customHeight="1">
      <c r="A139" s="113"/>
      <c r="B139" s="113"/>
      <c r="C139" s="258" t="s">
        <v>197</v>
      </c>
      <c r="D139" s="258"/>
      <c r="E139" s="259" t="str">
        <f>IF(AI130=1,A131,IF(AI133=1,A134,IF(AI136=1,A137)))</f>
        <v>Zebra</v>
      </c>
      <c r="F139" s="259"/>
      <c r="G139" s="260"/>
      <c r="H139" s="260"/>
      <c r="I139" s="260"/>
      <c r="J139" s="260"/>
      <c r="K139" s="261" t="s">
        <v>198</v>
      </c>
      <c r="L139" s="261"/>
      <c r="M139" s="260" t="str">
        <f>IF(AI130=2,A131,IF(AI133=2,A134,IF(AI136=2,A137)))</f>
        <v>gaggles</v>
      </c>
      <c r="N139" s="260"/>
      <c r="O139" s="260"/>
      <c r="P139" s="260"/>
      <c r="Q139" s="260"/>
      <c r="R139" s="260"/>
      <c r="S139" s="261" t="s">
        <v>199</v>
      </c>
      <c r="T139" s="261"/>
      <c r="U139" s="260" t="str">
        <f>IF(AI130=3,A131,IF(AI133=3,A134,IF(AI136=3,A137)))</f>
        <v>ｍｉｎｔｏ＋ｇ</v>
      </c>
      <c r="V139" s="260"/>
      <c r="W139" s="260"/>
      <c r="X139" s="260"/>
      <c r="Y139" s="259"/>
      <c r="Z139" s="259"/>
      <c r="AA139" s="116"/>
      <c r="AB139" s="116"/>
      <c r="AC139" s="117"/>
      <c r="AD139" s="117"/>
      <c r="AE139" s="117"/>
      <c r="AF139" s="117"/>
      <c r="AG139" s="117"/>
      <c r="AH139" s="117"/>
      <c r="AI139" s="76"/>
      <c r="AJ139" s="118"/>
      <c r="AK139" s="118"/>
      <c r="AL139" s="93"/>
      <c r="AM139" s="93"/>
      <c r="AN139" s="118"/>
      <c r="AO139" s="118"/>
      <c r="AP139" s="94"/>
    </row>
    <row r="140" spans="1:42" ht="12.75" customHeight="1">
      <c r="A140" s="91"/>
      <c r="B140" s="91"/>
      <c r="C140" s="91"/>
      <c r="D140" s="91"/>
      <c r="E140" s="91"/>
      <c r="F140" s="91"/>
      <c r="G140" s="76"/>
      <c r="H140" s="76"/>
      <c r="I140" s="76"/>
      <c r="J140" s="76"/>
      <c r="K140" s="76"/>
      <c r="L140" s="76"/>
      <c r="M140" s="76"/>
      <c r="N140" s="76"/>
      <c r="O140" s="76"/>
      <c r="P140" s="76"/>
      <c r="Q140" s="76"/>
      <c r="R140" s="76"/>
      <c r="S140" s="76"/>
      <c r="T140" s="76"/>
      <c r="U140" s="76"/>
      <c r="V140" s="76"/>
      <c r="W140" s="76"/>
      <c r="X140" s="76"/>
      <c r="Y140" s="76"/>
      <c r="Z140" s="76"/>
      <c r="AA140" s="76"/>
      <c r="AB140" s="76"/>
      <c r="AC140" s="92"/>
      <c r="AD140" s="92"/>
      <c r="AE140" s="93"/>
      <c r="AF140" s="93"/>
      <c r="AG140" s="92"/>
      <c r="AH140" s="92"/>
      <c r="AI140" s="94"/>
    </row>
    <row r="141" spans="1:42" ht="12.75" customHeight="1">
      <c r="A141" s="63"/>
      <c r="B141" s="63"/>
      <c r="C141" s="63"/>
      <c r="D141" s="63"/>
      <c r="E141" s="63"/>
      <c r="F141" s="63"/>
      <c r="G141" s="63"/>
      <c r="H141" s="63"/>
      <c r="I141" s="63"/>
      <c r="J141" s="95">
        <f>A130</f>
        <v>7</v>
      </c>
      <c r="K141" s="263" t="str">
        <f>A131</f>
        <v>Zebra</v>
      </c>
      <c r="L141" s="263"/>
      <c r="M141" s="263"/>
      <c r="N141" s="263"/>
      <c r="O141" s="263"/>
      <c r="P141" s="63"/>
      <c r="Q141" s="63"/>
      <c r="R141" s="63"/>
      <c r="S141" s="63"/>
      <c r="T141" s="63"/>
      <c r="U141" s="63"/>
      <c r="V141" s="63"/>
      <c r="W141" s="63"/>
      <c r="X141" s="63"/>
      <c r="Y141" s="63"/>
      <c r="Z141" s="63"/>
      <c r="AA141" s="63"/>
      <c r="AB141" s="63"/>
      <c r="AC141" s="63"/>
      <c r="AD141" s="63"/>
      <c r="AE141" s="63"/>
      <c r="AF141" s="63"/>
      <c r="AG141" s="63"/>
      <c r="AH141" s="63"/>
      <c r="AI141" s="63"/>
    </row>
    <row r="142" spans="1:42" ht="12.75" customHeight="1">
      <c r="A142" s="63"/>
      <c r="B142" s="63"/>
      <c r="C142" s="63"/>
      <c r="D142" s="63"/>
      <c r="E142" s="63"/>
      <c r="F142" s="63"/>
      <c r="G142" s="63"/>
      <c r="H142" s="63"/>
      <c r="I142" s="63"/>
      <c r="J142" s="63"/>
      <c r="K142" s="63"/>
      <c r="L142" s="63"/>
      <c r="M142" s="63"/>
      <c r="N142" s="63"/>
      <c r="O142" s="63"/>
      <c r="P142" s="272" t="s">
        <v>55</v>
      </c>
      <c r="Q142" s="272"/>
      <c r="R142" s="272"/>
      <c r="S142" s="272"/>
      <c r="T142" s="272"/>
      <c r="U142" s="272"/>
      <c r="V142" s="272"/>
      <c r="W142" s="272"/>
      <c r="X142" s="272"/>
      <c r="Y142" s="272"/>
      <c r="Z142" s="272"/>
      <c r="AA142" s="272"/>
      <c r="AB142" s="272"/>
      <c r="AC142" s="272"/>
      <c r="AD142" s="272"/>
      <c r="AE142" s="174" t="s">
        <v>10</v>
      </c>
      <c r="AF142" s="174"/>
      <c r="AG142" s="174"/>
      <c r="AH142" s="174"/>
      <c r="AI142" s="174"/>
    </row>
    <row r="143" spans="1:42" ht="12.75" customHeight="1">
      <c r="A143" s="63"/>
      <c r="B143" s="63"/>
      <c r="C143" s="63"/>
      <c r="D143" s="63"/>
      <c r="E143" s="63"/>
      <c r="F143" s="63"/>
      <c r="G143" s="63"/>
      <c r="H143" s="63"/>
      <c r="I143" s="63"/>
      <c r="J143" s="63"/>
      <c r="K143" s="63"/>
      <c r="L143" s="63"/>
      <c r="M143" s="63"/>
      <c r="N143" s="63"/>
      <c r="O143" s="63"/>
      <c r="P143" s="85" t="s">
        <v>185</v>
      </c>
      <c r="Q143" s="84"/>
      <c r="R143" s="84"/>
      <c r="S143" s="84"/>
      <c r="T143" s="146" t="str">
        <f>A131</f>
        <v>Zebra</v>
      </c>
      <c r="U143" s="146"/>
      <c r="V143" s="146"/>
      <c r="W143" s="146"/>
      <c r="X143" s="146"/>
      <c r="Y143" s="84" t="s">
        <v>11</v>
      </c>
      <c r="Z143" s="146" t="str">
        <f>A137</f>
        <v>gaggles</v>
      </c>
      <c r="AA143" s="146"/>
      <c r="AB143" s="146"/>
      <c r="AC143" s="146"/>
      <c r="AD143" s="146"/>
      <c r="AE143" s="146" t="str">
        <f>A134</f>
        <v>ｍｉｎｔｏ＋ｇ</v>
      </c>
      <c r="AF143" s="146"/>
      <c r="AG143" s="146"/>
      <c r="AH143" s="146"/>
      <c r="AI143" s="146"/>
    </row>
    <row r="144" spans="1:42" ht="12.75" customHeight="1">
      <c r="A144" s="63"/>
      <c r="B144" s="63"/>
      <c r="C144" s="63"/>
      <c r="D144" s="63"/>
      <c r="E144" s="63"/>
      <c r="F144" s="63"/>
      <c r="G144" s="63"/>
      <c r="H144" s="63"/>
      <c r="I144" s="63"/>
      <c r="J144" s="63"/>
      <c r="K144" s="63"/>
      <c r="L144" s="63"/>
      <c r="M144" s="63"/>
      <c r="N144" s="63"/>
      <c r="O144" s="63"/>
      <c r="P144" s="85" t="s">
        <v>15</v>
      </c>
      <c r="Q144" s="84"/>
      <c r="R144" s="84"/>
      <c r="S144" s="84"/>
      <c r="T144" s="146" t="str">
        <f>A134</f>
        <v>ｍｉｎｔｏ＋ｇ</v>
      </c>
      <c r="U144" s="146"/>
      <c r="V144" s="146"/>
      <c r="W144" s="146"/>
      <c r="X144" s="146"/>
      <c r="Y144" s="84" t="s">
        <v>11</v>
      </c>
      <c r="Z144" s="146" t="str">
        <f>A137</f>
        <v>gaggles</v>
      </c>
      <c r="AA144" s="146"/>
      <c r="AB144" s="146"/>
      <c r="AC144" s="146"/>
      <c r="AD144" s="146"/>
      <c r="AE144" s="146" t="str">
        <f>A131</f>
        <v>Zebra</v>
      </c>
      <c r="AF144" s="146"/>
      <c r="AG144" s="146"/>
      <c r="AH144" s="146"/>
      <c r="AI144" s="146"/>
    </row>
    <row r="145" spans="1:35" ht="12.75" customHeight="1">
      <c r="A145" s="63"/>
      <c r="B145" s="63"/>
      <c r="C145" s="63"/>
      <c r="D145" s="63"/>
      <c r="E145" s="63"/>
      <c r="F145" s="63"/>
      <c r="G145" s="63"/>
      <c r="H145" s="63"/>
      <c r="I145" s="63"/>
      <c r="J145" s="63"/>
      <c r="K145" s="63"/>
      <c r="L145" s="63"/>
      <c r="M145" s="63"/>
      <c r="N145" s="63"/>
      <c r="O145" s="63"/>
      <c r="P145" s="85" t="s">
        <v>16</v>
      </c>
      <c r="Q145" s="84"/>
      <c r="R145" s="84"/>
      <c r="S145" s="84"/>
      <c r="T145" s="146" t="str">
        <f>A131</f>
        <v>Zebra</v>
      </c>
      <c r="U145" s="146"/>
      <c r="V145" s="146"/>
      <c r="W145" s="146"/>
      <c r="X145" s="146"/>
      <c r="Y145" s="84" t="s">
        <v>11</v>
      </c>
      <c r="Z145" s="146" t="str">
        <f>A134</f>
        <v>ｍｉｎｔｏ＋ｇ</v>
      </c>
      <c r="AA145" s="146"/>
      <c r="AB145" s="146"/>
      <c r="AC145" s="146"/>
      <c r="AD145" s="146"/>
      <c r="AE145" s="146" t="str">
        <f>A137</f>
        <v>gaggles</v>
      </c>
      <c r="AF145" s="146"/>
      <c r="AG145" s="146"/>
      <c r="AH145" s="146"/>
      <c r="AI145" s="146"/>
    </row>
    <row r="146" spans="1:35" ht="12.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row>
    <row r="147" spans="1:35" ht="12.75" customHeight="1">
      <c r="A147" s="63"/>
      <c r="B147" s="63"/>
      <c r="C147" s="63"/>
      <c r="D147" s="262" t="str">
        <f>A134</f>
        <v>ｍｉｎｔｏ＋ｇ</v>
      </c>
      <c r="E147" s="262"/>
      <c r="F147" s="262"/>
      <c r="G147" s="262"/>
      <c r="H147" s="262"/>
      <c r="I147" s="95">
        <f>A133</f>
        <v>8</v>
      </c>
      <c r="J147" s="63"/>
      <c r="K147" s="63"/>
      <c r="L147" s="63"/>
      <c r="M147" s="63"/>
      <c r="N147" s="95">
        <f>A136</f>
        <v>9</v>
      </c>
      <c r="O147" s="263" t="str">
        <f>A137</f>
        <v>gaggles</v>
      </c>
      <c r="P147" s="263"/>
      <c r="Q147" s="263"/>
      <c r="R147" s="263"/>
      <c r="S147" s="263"/>
      <c r="T147" s="63"/>
      <c r="U147" s="63"/>
      <c r="V147" s="63"/>
      <c r="W147" s="63"/>
      <c r="X147" s="63"/>
      <c r="Y147" s="63"/>
      <c r="Z147" s="63"/>
      <c r="AA147" s="63"/>
      <c r="AB147" s="63"/>
      <c r="AC147" s="63"/>
      <c r="AD147" s="63"/>
      <c r="AE147" s="63"/>
      <c r="AF147" s="63"/>
      <c r="AG147" s="63"/>
      <c r="AH147" s="63"/>
      <c r="AI147" s="63"/>
    </row>
    <row r="148" spans="1:35" ht="25.5">
      <c r="A148" s="257" t="s">
        <v>140</v>
      </c>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row>
    <row r="149" spans="1:35" ht="25.5">
      <c r="A149" s="257" t="s">
        <v>37</v>
      </c>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row>
    <row r="150" spans="1:35">
      <c r="R150" s="60"/>
      <c r="S150" s="60"/>
    </row>
    <row r="151" spans="1:35" ht="24">
      <c r="A151" s="310" t="s">
        <v>160</v>
      </c>
      <c r="B151" s="310"/>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row>
    <row r="152" spans="1:35" ht="11.2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row>
    <row r="153" spans="1:35" ht="12.75" customHeight="1" thickBot="1">
      <c r="A153" s="62" t="s">
        <v>77</v>
      </c>
      <c r="B153" s="63"/>
      <c r="C153" s="63"/>
      <c r="D153" s="63"/>
      <c r="E153" s="63"/>
      <c r="F153" s="63"/>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row>
    <row r="154" spans="1:35" ht="12.75" customHeight="1">
      <c r="A154" s="242"/>
      <c r="B154" s="243"/>
      <c r="C154" s="243"/>
      <c r="D154" s="243"/>
      <c r="E154" s="243"/>
      <c r="F154" s="244"/>
      <c r="G154" s="175">
        <f>A157</f>
        <v>1</v>
      </c>
      <c r="H154" s="176"/>
      <c r="I154" s="176"/>
      <c r="J154" s="176"/>
      <c r="K154" s="176"/>
      <c r="L154" s="177"/>
      <c r="M154" s="175">
        <f>A160</f>
        <v>2</v>
      </c>
      <c r="N154" s="176"/>
      <c r="O154" s="176"/>
      <c r="P154" s="176"/>
      <c r="Q154" s="176"/>
      <c r="R154" s="177"/>
      <c r="S154" s="175">
        <f>A163</f>
        <v>3</v>
      </c>
      <c r="T154" s="176"/>
      <c r="U154" s="176"/>
      <c r="V154" s="176"/>
      <c r="W154" s="176"/>
      <c r="X154" s="177"/>
      <c r="Y154" s="249" t="s">
        <v>0</v>
      </c>
      <c r="Z154" s="252" t="s">
        <v>1</v>
      </c>
      <c r="AA154" s="65" t="s">
        <v>2</v>
      </c>
      <c r="AB154" s="65" t="s">
        <v>3</v>
      </c>
      <c r="AC154" s="255" t="s">
        <v>2</v>
      </c>
      <c r="AD154" s="256"/>
      <c r="AE154" s="207" t="s">
        <v>4</v>
      </c>
      <c r="AF154" s="207" t="s">
        <v>5</v>
      </c>
      <c r="AG154" s="210" t="s">
        <v>6</v>
      </c>
      <c r="AH154" s="298"/>
      <c r="AI154" s="216" t="s">
        <v>7</v>
      </c>
    </row>
    <row r="155" spans="1:35" ht="12.75" customHeight="1">
      <c r="A155" s="218" t="s">
        <v>165</v>
      </c>
      <c r="B155" s="219"/>
      <c r="C155" s="219"/>
      <c r="D155" s="219"/>
      <c r="E155" s="219"/>
      <c r="F155" s="220"/>
      <c r="G155" s="304" t="str">
        <f>IF(A158=""," ",A158)</f>
        <v>ｎｅｘｕｓ</v>
      </c>
      <c r="H155" s="305"/>
      <c r="I155" s="305"/>
      <c r="J155" s="305"/>
      <c r="K155" s="305"/>
      <c r="L155" s="306"/>
      <c r="M155" s="311" t="str">
        <f>IF(A161=""," ",A161)</f>
        <v>JUST　DO　IT.</v>
      </c>
      <c r="N155" s="312"/>
      <c r="O155" s="312"/>
      <c r="P155" s="312"/>
      <c r="Q155" s="312"/>
      <c r="R155" s="313"/>
      <c r="S155" s="304" t="str">
        <f>IF(A164=""," ",A164)</f>
        <v>Zebra</v>
      </c>
      <c r="T155" s="305"/>
      <c r="U155" s="305"/>
      <c r="V155" s="305"/>
      <c r="W155" s="305"/>
      <c r="X155" s="306"/>
      <c r="Y155" s="250"/>
      <c r="Z155" s="295"/>
      <c r="AA155" s="66"/>
      <c r="AB155" s="66"/>
      <c r="AC155" s="235" t="s">
        <v>3</v>
      </c>
      <c r="AD155" s="236"/>
      <c r="AE155" s="208"/>
      <c r="AF155" s="208"/>
      <c r="AG155" s="299"/>
      <c r="AH155" s="300"/>
      <c r="AI155" s="217"/>
    </row>
    <row r="156" spans="1:35" ht="12.75" customHeight="1" thickBot="1">
      <c r="A156" s="237"/>
      <c r="B156" s="238"/>
      <c r="C156" s="238"/>
      <c r="D156" s="238"/>
      <c r="E156" s="238"/>
      <c r="F156" s="239"/>
      <c r="G156" s="307"/>
      <c r="H156" s="308"/>
      <c r="I156" s="308"/>
      <c r="J156" s="308"/>
      <c r="K156" s="308"/>
      <c r="L156" s="309"/>
      <c r="M156" s="237"/>
      <c r="N156" s="238"/>
      <c r="O156" s="238"/>
      <c r="P156" s="238"/>
      <c r="Q156" s="238"/>
      <c r="R156" s="239"/>
      <c r="S156" s="307"/>
      <c r="T156" s="308"/>
      <c r="U156" s="308"/>
      <c r="V156" s="308"/>
      <c r="W156" s="308"/>
      <c r="X156" s="309"/>
      <c r="Y156" s="251"/>
      <c r="Z156" s="296"/>
      <c r="AA156" s="90" t="s">
        <v>8</v>
      </c>
      <c r="AB156" s="90" t="s">
        <v>8</v>
      </c>
      <c r="AC156" s="240" t="s">
        <v>9</v>
      </c>
      <c r="AD156" s="241"/>
      <c r="AE156" s="297"/>
      <c r="AF156" s="297"/>
      <c r="AG156" s="301"/>
      <c r="AH156" s="302"/>
      <c r="AI156" s="303"/>
    </row>
    <row r="157" spans="1:35" ht="12.75" customHeight="1" thickBot="1">
      <c r="A157" s="175">
        <v>1</v>
      </c>
      <c r="B157" s="176"/>
      <c r="C157" s="176"/>
      <c r="D157" s="176"/>
      <c r="E157" s="176"/>
      <c r="F157" s="177"/>
      <c r="G157" s="290"/>
      <c r="H157" s="274"/>
      <c r="I157" s="274"/>
      <c r="J157" s="274"/>
      <c r="K157" s="274"/>
      <c r="L157" s="291"/>
      <c r="M157" s="70"/>
      <c r="N157" s="110"/>
      <c r="O157" s="70">
        <v>13</v>
      </c>
      <c r="P157" s="110" t="s">
        <v>196</v>
      </c>
      <c r="Q157" s="71">
        <v>15</v>
      </c>
      <c r="R157" s="71"/>
      <c r="S157" s="70"/>
      <c r="T157" s="110"/>
      <c r="U157" s="70">
        <v>7</v>
      </c>
      <c r="V157" s="110" t="s">
        <v>196</v>
      </c>
      <c r="W157" s="71">
        <v>15</v>
      </c>
      <c r="X157" s="110"/>
      <c r="Y157" s="184">
        <f>COUNTIF(G157:X159,"○")</f>
        <v>1</v>
      </c>
      <c r="Z157" s="187">
        <f>COUNTIF(G157:X159,"●")</f>
        <v>1</v>
      </c>
      <c r="AA157" s="187">
        <f>N158+T158</f>
        <v>2</v>
      </c>
      <c r="AB157" s="187">
        <f>R158+X158</f>
        <v>3</v>
      </c>
      <c r="AC157" s="159">
        <f>IF(AB157=0,"----",AA157/AB157)</f>
        <v>0.66666666666666663</v>
      </c>
      <c r="AD157" s="160"/>
      <c r="AE157" s="190">
        <f>SUM(O157:O159,U157:U159)</f>
        <v>59</v>
      </c>
      <c r="AF157" s="190">
        <f>SUM(Q157:Q159,W157:W159)</f>
        <v>73</v>
      </c>
      <c r="AG157" s="159">
        <f>AE157/AF157</f>
        <v>0.80821917808219179</v>
      </c>
      <c r="AH157" s="160"/>
      <c r="AI157" s="282">
        <v>2</v>
      </c>
    </row>
    <row r="158" spans="1:35" ht="12.75" customHeight="1" thickBot="1">
      <c r="A158" s="193" t="str">
        <f>E93</f>
        <v>ｎｅｘｕｓ</v>
      </c>
      <c r="B158" s="194"/>
      <c r="C158" s="194"/>
      <c r="D158" s="194"/>
      <c r="E158" s="194"/>
      <c r="F158" s="195"/>
      <c r="G158" s="292"/>
      <c r="H158" s="276"/>
      <c r="I158" s="276"/>
      <c r="J158" s="276"/>
      <c r="K158" s="276"/>
      <c r="L158" s="286"/>
      <c r="M158" s="73" t="str">
        <f>IF(N158&gt;R158,"○",IF(N158=R158,"△",IF(N158&lt;R158,"●")))</f>
        <v>●</v>
      </c>
      <c r="N158" s="74">
        <v>0</v>
      </c>
      <c r="O158" s="75">
        <v>9</v>
      </c>
      <c r="P158" s="76" t="str">
        <f>IF(O158="","","-")</f>
        <v>-</v>
      </c>
      <c r="Q158" s="77">
        <v>15</v>
      </c>
      <c r="R158" s="77">
        <v>2</v>
      </c>
      <c r="S158" s="73" t="str">
        <f>IF(T158&gt;X158,"○",IF(T158=X158,"△",IF(T158&lt;X158,"●")))</f>
        <v>○</v>
      </c>
      <c r="T158" s="74">
        <v>2</v>
      </c>
      <c r="U158" s="75">
        <v>15</v>
      </c>
      <c r="V158" s="76" t="str">
        <f>IF(U158="","","-")</f>
        <v>-</v>
      </c>
      <c r="W158" s="77">
        <v>14</v>
      </c>
      <c r="X158" s="74">
        <v>1</v>
      </c>
      <c r="Y158" s="185"/>
      <c r="Z158" s="188"/>
      <c r="AA158" s="188"/>
      <c r="AB158" s="188"/>
      <c r="AC158" s="161"/>
      <c r="AD158" s="162"/>
      <c r="AE158" s="191"/>
      <c r="AF158" s="191"/>
      <c r="AG158" s="161"/>
      <c r="AH158" s="162"/>
      <c r="AI158" s="282"/>
    </row>
    <row r="159" spans="1:35" ht="12.75" customHeight="1" thickBot="1">
      <c r="A159" s="283"/>
      <c r="B159" s="284"/>
      <c r="C159" s="284"/>
      <c r="D159" s="284"/>
      <c r="E159" s="284"/>
      <c r="F159" s="285"/>
      <c r="G159" s="293"/>
      <c r="H159" s="278"/>
      <c r="I159" s="278"/>
      <c r="J159" s="278"/>
      <c r="K159" s="278"/>
      <c r="L159" s="294"/>
      <c r="M159" s="80"/>
      <c r="N159" s="111"/>
      <c r="O159" s="80"/>
      <c r="P159" s="79" t="str">
        <f>IF(O159="","","-")</f>
        <v/>
      </c>
      <c r="Q159" s="81"/>
      <c r="R159" s="81"/>
      <c r="S159" s="80"/>
      <c r="T159" s="111"/>
      <c r="U159" s="80">
        <v>15</v>
      </c>
      <c r="V159" s="79" t="str">
        <f>IF(U159="","","-")</f>
        <v>-</v>
      </c>
      <c r="W159" s="81">
        <v>14</v>
      </c>
      <c r="X159" s="111"/>
      <c r="Y159" s="186"/>
      <c r="Z159" s="189"/>
      <c r="AA159" s="189"/>
      <c r="AB159" s="189"/>
      <c r="AC159" s="163"/>
      <c r="AD159" s="164"/>
      <c r="AE159" s="192"/>
      <c r="AF159" s="192"/>
      <c r="AG159" s="163"/>
      <c r="AH159" s="164"/>
      <c r="AI159" s="282"/>
    </row>
    <row r="160" spans="1:35" ht="12.75" customHeight="1" thickBot="1">
      <c r="A160" s="175">
        <v>2</v>
      </c>
      <c r="B160" s="176"/>
      <c r="C160" s="176"/>
      <c r="D160" s="176"/>
      <c r="E160" s="176"/>
      <c r="F160" s="177"/>
      <c r="G160" s="70"/>
      <c r="H160" s="110"/>
      <c r="I160" s="68">
        <f>Q157</f>
        <v>15</v>
      </c>
      <c r="J160" s="69" t="s">
        <v>196</v>
      </c>
      <c r="K160" s="72">
        <f>O157</f>
        <v>13</v>
      </c>
      <c r="L160" s="71"/>
      <c r="M160" s="275"/>
      <c r="N160" s="276"/>
      <c r="O160" s="276"/>
      <c r="P160" s="276"/>
      <c r="Q160" s="276"/>
      <c r="R160" s="286"/>
      <c r="S160" s="70"/>
      <c r="T160" s="110"/>
      <c r="U160" s="70">
        <v>15</v>
      </c>
      <c r="V160" s="110" t="s">
        <v>196</v>
      </c>
      <c r="W160" s="71">
        <v>14</v>
      </c>
      <c r="X160" s="110"/>
      <c r="Y160" s="184">
        <f>COUNTIF(G160:X162,"○")</f>
        <v>2</v>
      </c>
      <c r="Z160" s="187">
        <f>COUNTIF(G160:X162,"●")</f>
        <v>0</v>
      </c>
      <c r="AA160" s="279">
        <f>H161+T161</f>
        <v>4</v>
      </c>
      <c r="AB160" s="279">
        <f>L161+X161</f>
        <v>0</v>
      </c>
      <c r="AC160" s="159" t="str">
        <f>IF(AB160=0,"----",AA160/AB160)</f>
        <v>----</v>
      </c>
      <c r="AD160" s="160"/>
      <c r="AE160" s="190">
        <f>SUM(I160:I162,U160:U162)</f>
        <v>60</v>
      </c>
      <c r="AF160" s="190">
        <f>SUM(K160:K162,W160:W162)</f>
        <v>48</v>
      </c>
      <c r="AG160" s="159">
        <f>AE160/AF160</f>
        <v>1.25</v>
      </c>
      <c r="AH160" s="160"/>
      <c r="AI160" s="282">
        <v>1</v>
      </c>
    </row>
    <row r="161" spans="1:42" ht="12.75" customHeight="1" thickBot="1">
      <c r="A161" s="266" t="str">
        <f>E116</f>
        <v>JUST　DO　IT.</v>
      </c>
      <c r="B161" s="267"/>
      <c r="C161" s="267"/>
      <c r="D161" s="267"/>
      <c r="E161" s="267"/>
      <c r="F161" s="268"/>
      <c r="G161" s="73" t="str">
        <f>IF(M158="○","●",IF(M158="△","△",IF(M158="●","○",IF(M158="",""))))</f>
        <v>○</v>
      </c>
      <c r="H161" s="76">
        <f>IF(R158="","",R158)</f>
        <v>2</v>
      </c>
      <c r="I161" s="73">
        <f>IF(Q158="","",Q158)</f>
        <v>15</v>
      </c>
      <c r="J161" s="76" t="str">
        <f>IF(I161="","","-")</f>
        <v>-</v>
      </c>
      <c r="K161" s="112">
        <f>IF(O158="","",O158)</f>
        <v>9</v>
      </c>
      <c r="L161" s="112">
        <f>IF(N158="","",N158)</f>
        <v>0</v>
      </c>
      <c r="M161" s="275"/>
      <c r="N161" s="276"/>
      <c r="O161" s="276"/>
      <c r="P161" s="276"/>
      <c r="Q161" s="276"/>
      <c r="R161" s="286"/>
      <c r="S161" s="73" t="str">
        <f>IF(T161&gt;X161,"○",IF(T161=X161,"△",IF(T161&lt;X161,"●")))</f>
        <v>○</v>
      </c>
      <c r="T161" s="74">
        <v>2</v>
      </c>
      <c r="U161" s="75">
        <v>15</v>
      </c>
      <c r="V161" s="76" t="str">
        <f>IF(U161="","","-")</f>
        <v>-</v>
      </c>
      <c r="W161" s="77">
        <v>12</v>
      </c>
      <c r="X161" s="74">
        <v>0</v>
      </c>
      <c r="Y161" s="185"/>
      <c r="Z161" s="188"/>
      <c r="AA161" s="280"/>
      <c r="AB161" s="280"/>
      <c r="AC161" s="161"/>
      <c r="AD161" s="162"/>
      <c r="AE161" s="191"/>
      <c r="AF161" s="191"/>
      <c r="AG161" s="161"/>
      <c r="AH161" s="162"/>
      <c r="AI161" s="282"/>
    </row>
    <row r="162" spans="1:42" ht="12.75" customHeight="1" thickBot="1">
      <c r="A162" s="269"/>
      <c r="B162" s="270"/>
      <c r="C162" s="270"/>
      <c r="D162" s="270"/>
      <c r="E162" s="270"/>
      <c r="F162" s="271"/>
      <c r="G162" s="80"/>
      <c r="H162" s="111"/>
      <c r="I162" s="78" t="str">
        <f>IF(Q159="","",Q159)</f>
        <v/>
      </c>
      <c r="J162" s="79" t="str">
        <f>IF(I162="","","-")</f>
        <v/>
      </c>
      <c r="K162" s="82" t="str">
        <f>IF(O159="","",O159)</f>
        <v/>
      </c>
      <c r="L162" s="81"/>
      <c r="M162" s="275"/>
      <c r="N162" s="276"/>
      <c r="O162" s="276"/>
      <c r="P162" s="276"/>
      <c r="Q162" s="276"/>
      <c r="R162" s="286"/>
      <c r="S162" s="80"/>
      <c r="T162" s="111"/>
      <c r="U162" s="80"/>
      <c r="V162" s="79" t="str">
        <f>IF(U162="","","-")</f>
        <v/>
      </c>
      <c r="W162" s="81"/>
      <c r="X162" s="111"/>
      <c r="Y162" s="186"/>
      <c r="Z162" s="189"/>
      <c r="AA162" s="281"/>
      <c r="AB162" s="281"/>
      <c r="AC162" s="163"/>
      <c r="AD162" s="164"/>
      <c r="AE162" s="192"/>
      <c r="AF162" s="192"/>
      <c r="AG162" s="163"/>
      <c r="AH162" s="164"/>
      <c r="AI162" s="282"/>
    </row>
    <row r="163" spans="1:42" ht="12.75" customHeight="1" thickBot="1">
      <c r="A163" s="175">
        <v>3</v>
      </c>
      <c r="B163" s="176"/>
      <c r="C163" s="176"/>
      <c r="D163" s="176"/>
      <c r="E163" s="176"/>
      <c r="F163" s="177"/>
      <c r="G163" s="70"/>
      <c r="H163" s="110"/>
      <c r="I163" s="68">
        <f>W157</f>
        <v>15</v>
      </c>
      <c r="J163" s="69" t="s">
        <v>196</v>
      </c>
      <c r="K163" s="72">
        <f>U157</f>
        <v>7</v>
      </c>
      <c r="L163" s="71"/>
      <c r="M163" s="70"/>
      <c r="N163" s="110"/>
      <c r="O163" s="68">
        <f>W160</f>
        <v>14</v>
      </c>
      <c r="P163" s="110" t="s">
        <v>196</v>
      </c>
      <c r="Q163" s="72">
        <f>U160</f>
        <v>15</v>
      </c>
      <c r="R163" s="71"/>
      <c r="S163" s="273"/>
      <c r="T163" s="274"/>
      <c r="U163" s="274"/>
      <c r="V163" s="274"/>
      <c r="W163" s="274"/>
      <c r="X163" s="274"/>
      <c r="Y163" s="184">
        <f>COUNTIF(G163:X165,"○")</f>
        <v>0</v>
      </c>
      <c r="Z163" s="187">
        <f>COUNTIF(G163:X165,"●")</f>
        <v>2</v>
      </c>
      <c r="AA163" s="279">
        <f>H164+N164</f>
        <v>1</v>
      </c>
      <c r="AB163" s="279">
        <f>L164+R164</f>
        <v>4</v>
      </c>
      <c r="AC163" s="159">
        <f>IF(AB163=0,"----",AA163/AB163)</f>
        <v>0.25</v>
      </c>
      <c r="AD163" s="160"/>
      <c r="AE163" s="190">
        <f>SUM(I163:I165,O163:O165)</f>
        <v>69</v>
      </c>
      <c r="AF163" s="190">
        <f>SUM(K163:K165,Q163:Q165)</f>
        <v>67</v>
      </c>
      <c r="AG163" s="159">
        <f>AE163/AF163</f>
        <v>1.0298507462686568</v>
      </c>
      <c r="AH163" s="160"/>
      <c r="AI163" s="264">
        <v>3</v>
      </c>
    </row>
    <row r="164" spans="1:42" ht="12.75" customHeight="1" thickBot="1">
      <c r="A164" s="266" t="str">
        <f>E139</f>
        <v>Zebra</v>
      </c>
      <c r="B164" s="267"/>
      <c r="C164" s="267"/>
      <c r="D164" s="267"/>
      <c r="E164" s="267"/>
      <c r="F164" s="268"/>
      <c r="G164" s="73" t="str">
        <f>IF(S158="○","●",IF(S158="△","△",IF(S158="●","○",IF(S158="",""))))</f>
        <v>●</v>
      </c>
      <c r="H164" s="76">
        <f>IF(X158="","",X158)</f>
        <v>1</v>
      </c>
      <c r="I164" s="73">
        <f>IF(W158="","",W158)</f>
        <v>14</v>
      </c>
      <c r="J164" s="76" t="str">
        <f>IF(I164="","","-")</f>
        <v>-</v>
      </c>
      <c r="K164" s="112">
        <f>IF(U158="","",U158)</f>
        <v>15</v>
      </c>
      <c r="L164" s="112">
        <f>IF(T158="","",T158)</f>
        <v>2</v>
      </c>
      <c r="M164" s="73" t="str">
        <f>IF(S161="○","●",IF(S161="△","△",IF(S161="●","○",IF(S161="",""))))</f>
        <v>●</v>
      </c>
      <c r="N164" s="76">
        <f>IF(X161="","",X161)</f>
        <v>0</v>
      </c>
      <c r="O164" s="73">
        <f>IF(W161="","",W161)</f>
        <v>12</v>
      </c>
      <c r="P164" s="76" t="str">
        <f>IF(O164="","","-")</f>
        <v>-</v>
      </c>
      <c r="Q164" s="112">
        <f>IF(U161="","",U161)</f>
        <v>15</v>
      </c>
      <c r="R164" s="112">
        <f>IF(T161="","",T161)</f>
        <v>2</v>
      </c>
      <c r="S164" s="275"/>
      <c r="T164" s="276"/>
      <c r="U164" s="276"/>
      <c r="V164" s="276"/>
      <c r="W164" s="276"/>
      <c r="X164" s="276"/>
      <c r="Y164" s="185"/>
      <c r="Z164" s="188"/>
      <c r="AA164" s="280"/>
      <c r="AB164" s="280"/>
      <c r="AC164" s="161"/>
      <c r="AD164" s="162"/>
      <c r="AE164" s="191"/>
      <c r="AF164" s="191"/>
      <c r="AG164" s="161"/>
      <c r="AH164" s="162"/>
      <c r="AI164" s="264"/>
    </row>
    <row r="165" spans="1:42" ht="12.75" customHeight="1" thickBot="1">
      <c r="A165" s="269"/>
      <c r="B165" s="270"/>
      <c r="C165" s="270"/>
      <c r="D165" s="270"/>
      <c r="E165" s="270"/>
      <c r="F165" s="271"/>
      <c r="G165" s="80"/>
      <c r="H165" s="111"/>
      <c r="I165" s="78">
        <f>IF(W159="","",W159)</f>
        <v>14</v>
      </c>
      <c r="J165" s="79" t="str">
        <f>IF(I165="","","-")</f>
        <v>-</v>
      </c>
      <c r="K165" s="82">
        <f>IF(U159="","",U159)</f>
        <v>15</v>
      </c>
      <c r="L165" s="81"/>
      <c r="M165" s="80"/>
      <c r="N165" s="111"/>
      <c r="O165" s="78" t="str">
        <f>IF(W162="","",W162)</f>
        <v/>
      </c>
      <c r="P165" s="79" t="str">
        <f>IF(O165="","","-")</f>
        <v/>
      </c>
      <c r="Q165" s="82" t="str">
        <f>IF(U162="","",U162)</f>
        <v/>
      </c>
      <c r="R165" s="81"/>
      <c r="S165" s="277"/>
      <c r="T165" s="278"/>
      <c r="U165" s="278"/>
      <c r="V165" s="278"/>
      <c r="W165" s="278"/>
      <c r="X165" s="278"/>
      <c r="Y165" s="186"/>
      <c r="Z165" s="189"/>
      <c r="AA165" s="281"/>
      <c r="AB165" s="281"/>
      <c r="AC165" s="163"/>
      <c r="AD165" s="164"/>
      <c r="AE165" s="192"/>
      <c r="AF165" s="192"/>
      <c r="AG165" s="163"/>
      <c r="AH165" s="164"/>
      <c r="AI165" s="265"/>
    </row>
    <row r="166" spans="1:42" s="63" customFormat="1" ht="15" customHeight="1">
      <c r="A166" s="113"/>
      <c r="B166" s="113"/>
      <c r="C166" s="258" t="s">
        <v>197</v>
      </c>
      <c r="D166" s="258"/>
      <c r="E166" s="259" t="str">
        <f>IF(AI157=1,A158,IF(AI160=1,A161,IF(AI163=1,A164)))</f>
        <v>JUST　DO　IT.</v>
      </c>
      <c r="F166" s="259"/>
      <c r="G166" s="260"/>
      <c r="H166" s="260"/>
      <c r="I166" s="260"/>
      <c r="J166" s="260"/>
      <c r="K166" s="261" t="s">
        <v>198</v>
      </c>
      <c r="L166" s="261"/>
      <c r="M166" s="260" t="str">
        <f>IF(AI157=2,A158,IF(AI160=2,A161,IF(AI163=2,A164)))</f>
        <v>ｎｅｘｕｓ</v>
      </c>
      <c r="N166" s="260"/>
      <c r="O166" s="260"/>
      <c r="P166" s="260"/>
      <c r="Q166" s="260"/>
      <c r="R166" s="260"/>
      <c r="S166" s="261" t="s">
        <v>199</v>
      </c>
      <c r="T166" s="261"/>
      <c r="U166" s="260" t="str">
        <f>IF(AI157=3,A158,IF(AI160=3,A161,IF(AI163=3,A164)))</f>
        <v>Zebra</v>
      </c>
      <c r="V166" s="260"/>
      <c r="W166" s="260"/>
      <c r="X166" s="260"/>
      <c r="Y166" s="259"/>
      <c r="Z166" s="259"/>
      <c r="AA166" s="116"/>
      <c r="AB166" s="116"/>
      <c r="AC166" s="117"/>
      <c r="AD166" s="117"/>
      <c r="AE166" s="117"/>
      <c r="AF166" s="117"/>
      <c r="AG166" s="117"/>
      <c r="AH166" s="117"/>
      <c r="AI166" s="76"/>
      <c r="AJ166" s="118"/>
      <c r="AK166" s="118"/>
      <c r="AL166" s="93"/>
      <c r="AM166" s="93"/>
      <c r="AN166" s="118"/>
      <c r="AO166" s="118"/>
      <c r="AP166" s="94"/>
    </row>
    <row r="167" spans="1:42" ht="12.75" customHeight="1">
      <c r="A167" s="91"/>
      <c r="B167" s="91"/>
      <c r="C167" s="91"/>
      <c r="D167" s="91"/>
      <c r="E167" s="91"/>
      <c r="F167" s="91"/>
      <c r="G167" s="76"/>
      <c r="H167" s="76"/>
      <c r="I167" s="76"/>
      <c r="J167" s="76"/>
      <c r="K167" s="76"/>
      <c r="L167" s="76"/>
      <c r="M167" s="76"/>
      <c r="N167" s="76"/>
      <c r="O167" s="76"/>
      <c r="P167" s="76"/>
      <c r="Q167" s="76"/>
      <c r="R167" s="76"/>
      <c r="S167" s="76"/>
      <c r="T167" s="76"/>
      <c r="U167" s="76"/>
      <c r="V167" s="76"/>
      <c r="W167" s="76"/>
      <c r="X167" s="76"/>
      <c r="Y167" s="76"/>
      <c r="Z167" s="76"/>
      <c r="AA167" s="76"/>
      <c r="AB167" s="76"/>
      <c r="AC167" s="92"/>
      <c r="AD167" s="92"/>
      <c r="AE167" s="93"/>
      <c r="AF167" s="93"/>
      <c r="AG167" s="92"/>
      <c r="AH167" s="92"/>
      <c r="AI167" s="94"/>
    </row>
    <row r="168" spans="1:42" ht="12.75" customHeight="1">
      <c r="A168" s="63"/>
      <c r="B168" s="63"/>
      <c r="C168" s="63"/>
      <c r="D168" s="63"/>
      <c r="E168" s="63"/>
      <c r="F168" s="63"/>
      <c r="G168" s="63"/>
      <c r="H168" s="63"/>
      <c r="I168" s="63"/>
      <c r="J168" s="95">
        <f>A157</f>
        <v>1</v>
      </c>
      <c r="K168" s="263" t="str">
        <f>A158</f>
        <v>ｎｅｘｕｓ</v>
      </c>
      <c r="L168" s="263"/>
      <c r="M168" s="263"/>
      <c r="N168" s="263"/>
      <c r="O168" s="263"/>
      <c r="P168" s="63"/>
      <c r="Q168" s="63"/>
      <c r="R168" s="63"/>
      <c r="S168" s="63"/>
      <c r="T168" s="63"/>
      <c r="U168" s="63"/>
      <c r="V168" s="63"/>
      <c r="W168" s="63"/>
      <c r="X168" s="63"/>
      <c r="Y168" s="63"/>
      <c r="Z168" s="63"/>
      <c r="AA168" s="63"/>
      <c r="AB168" s="63"/>
      <c r="AC168" s="63"/>
      <c r="AD168" s="63"/>
      <c r="AE168" s="63"/>
      <c r="AF168" s="63"/>
      <c r="AG168" s="63"/>
      <c r="AH168" s="63"/>
      <c r="AI168" s="63"/>
    </row>
    <row r="169" spans="1:42" ht="12.75" customHeight="1">
      <c r="A169" s="63"/>
      <c r="B169" s="63"/>
      <c r="C169" s="63"/>
      <c r="D169" s="63"/>
      <c r="E169" s="63"/>
      <c r="F169" s="63"/>
      <c r="G169" s="63"/>
      <c r="H169" s="63"/>
      <c r="I169" s="63"/>
      <c r="J169" s="63"/>
      <c r="K169" s="63"/>
      <c r="L169" s="63"/>
      <c r="M169" s="63"/>
      <c r="N169" s="63"/>
      <c r="O169" s="63"/>
      <c r="P169" s="272" t="s">
        <v>81</v>
      </c>
      <c r="Q169" s="272"/>
      <c r="R169" s="272"/>
      <c r="S169" s="272"/>
      <c r="T169" s="272"/>
      <c r="U169" s="272"/>
      <c r="V169" s="272"/>
      <c r="W169" s="272"/>
      <c r="X169" s="272"/>
      <c r="Y169" s="272"/>
      <c r="Z169" s="272"/>
      <c r="AA169" s="272"/>
      <c r="AB169" s="272"/>
      <c r="AC169" s="272"/>
      <c r="AD169" s="272"/>
      <c r="AE169" s="174" t="s">
        <v>10</v>
      </c>
      <c r="AF169" s="174"/>
      <c r="AG169" s="174"/>
      <c r="AH169" s="174"/>
      <c r="AI169" s="174"/>
    </row>
    <row r="170" spans="1:42" ht="12.75" customHeight="1">
      <c r="A170" s="63"/>
      <c r="B170" s="63"/>
      <c r="C170" s="63"/>
      <c r="D170" s="63"/>
      <c r="E170" s="63"/>
      <c r="F170" s="63"/>
      <c r="G170" s="63"/>
      <c r="H170" s="63"/>
      <c r="I170" s="63"/>
      <c r="J170" s="63"/>
      <c r="K170" s="63"/>
      <c r="L170" s="63"/>
      <c r="M170" s="63"/>
      <c r="N170" s="63"/>
      <c r="O170" s="63"/>
      <c r="P170" s="85" t="s">
        <v>59</v>
      </c>
      <c r="Q170" s="84"/>
      <c r="R170" s="84"/>
      <c r="S170" s="84"/>
      <c r="T170" s="146" t="str">
        <f>A158</f>
        <v>ｎｅｘｕｓ</v>
      </c>
      <c r="U170" s="146"/>
      <c r="V170" s="146"/>
      <c r="W170" s="146"/>
      <c r="X170" s="146"/>
      <c r="Y170" s="84" t="s">
        <v>11</v>
      </c>
      <c r="Z170" s="146" t="str">
        <f>A164</f>
        <v>Zebra</v>
      </c>
      <c r="AA170" s="146"/>
      <c r="AB170" s="146"/>
      <c r="AC170" s="146"/>
      <c r="AD170" s="146"/>
      <c r="AE170" s="146" t="str">
        <f>A161</f>
        <v>JUST　DO　IT.</v>
      </c>
      <c r="AF170" s="146"/>
      <c r="AG170" s="146"/>
      <c r="AH170" s="146"/>
      <c r="AI170" s="146"/>
    </row>
    <row r="171" spans="1:42" ht="12.75" customHeight="1">
      <c r="A171" s="63"/>
      <c r="B171" s="63"/>
      <c r="C171" s="63"/>
      <c r="D171" s="63"/>
      <c r="E171" s="63"/>
      <c r="F171" s="63"/>
      <c r="G171" s="63"/>
      <c r="H171" s="63"/>
      <c r="I171" s="63"/>
      <c r="J171" s="63"/>
      <c r="K171" s="63"/>
      <c r="L171" s="63"/>
      <c r="M171" s="63"/>
      <c r="N171" s="63"/>
      <c r="O171" s="63"/>
      <c r="P171" s="85" t="s">
        <v>62</v>
      </c>
      <c r="Q171" s="84"/>
      <c r="R171" s="84"/>
      <c r="S171" s="84"/>
      <c r="T171" s="146" t="str">
        <f>A161</f>
        <v>JUST　DO　IT.</v>
      </c>
      <c r="U171" s="146"/>
      <c r="V171" s="146"/>
      <c r="W171" s="146"/>
      <c r="X171" s="146"/>
      <c r="Y171" s="84" t="s">
        <v>11</v>
      </c>
      <c r="Z171" s="146" t="str">
        <f>A164</f>
        <v>Zebra</v>
      </c>
      <c r="AA171" s="146"/>
      <c r="AB171" s="146"/>
      <c r="AC171" s="146"/>
      <c r="AD171" s="146"/>
      <c r="AE171" s="146" t="str">
        <f>A158</f>
        <v>ｎｅｘｕｓ</v>
      </c>
      <c r="AF171" s="146"/>
      <c r="AG171" s="146"/>
      <c r="AH171" s="146"/>
      <c r="AI171" s="146"/>
    </row>
    <row r="172" spans="1:42" ht="12.75" customHeight="1">
      <c r="A172" s="63"/>
      <c r="B172" s="63"/>
      <c r="C172" s="63"/>
      <c r="D172" s="63"/>
      <c r="E172" s="63"/>
      <c r="F172" s="63"/>
      <c r="G172" s="63"/>
      <c r="H172" s="63"/>
      <c r="I172" s="63"/>
      <c r="J172" s="63"/>
      <c r="K172" s="63"/>
      <c r="L172" s="63"/>
      <c r="M172" s="63"/>
      <c r="N172" s="63"/>
      <c r="O172" s="63"/>
      <c r="P172" s="85" t="s">
        <v>66</v>
      </c>
      <c r="Q172" s="84"/>
      <c r="R172" s="84"/>
      <c r="S172" s="84"/>
      <c r="T172" s="146" t="str">
        <f>A158</f>
        <v>ｎｅｘｕｓ</v>
      </c>
      <c r="U172" s="146"/>
      <c r="V172" s="146"/>
      <c r="W172" s="146"/>
      <c r="X172" s="146"/>
      <c r="Y172" s="84" t="s">
        <v>11</v>
      </c>
      <c r="Z172" s="146" t="str">
        <f>A161</f>
        <v>JUST　DO　IT.</v>
      </c>
      <c r="AA172" s="146"/>
      <c r="AB172" s="146"/>
      <c r="AC172" s="146"/>
      <c r="AD172" s="146"/>
      <c r="AE172" s="146" t="str">
        <f>A164</f>
        <v>Zebra</v>
      </c>
      <c r="AF172" s="146"/>
      <c r="AG172" s="146"/>
      <c r="AH172" s="146"/>
      <c r="AI172" s="146"/>
    </row>
    <row r="173" spans="1:42" ht="12.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row>
    <row r="174" spans="1:42" ht="12.75" customHeight="1">
      <c r="A174" s="63"/>
      <c r="B174" s="63"/>
      <c r="C174" s="63"/>
      <c r="D174" s="262" t="str">
        <f>A161</f>
        <v>JUST　DO　IT.</v>
      </c>
      <c r="E174" s="262"/>
      <c r="F174" s="262"/>
      <c r="G174" s="262"/>
      <c r="H174" s="262"/>
      <c r="I174" s="95">
        <f>A160</f>
        <v>2</v>
      </c>
      <c r="J174" s="63"/>
      <c r="K174" s="63"/>
      <c r="L174" s="63"/>
      <c r="M174" s="63"/>
      <c r="N174" s="95">
        <f>A163</f>
        <v>3</v>
      </c>
      <c r="O174" s="263" t="str">
        <f>A164</f>
        <v>Zebra</v>
      </c>
      <c r="P174" s="263"/>
      <c r="Q174" s="263"/>
      <c r="R174" s="263"/>
      <c r="S174" s="263"/>
      <c r="T174" s="63"/>
      <c r="U174" s="63"/>
      <c r="V174" s="63"/>
      <c r="W174" s="63"/>
      <c r="X174" s="63"/>
      <c r="Y174" s="63"/>
      <c r="Z174" s="63"/>
      <c r="AA174" s="63"/>
      <c r="AB174" s="63"/>
      <c r="AC174" s="63"/>
      <c r="AD174" s="63"/>
      <c r="AE174" s="63"/>
      <c r="AF174" s="63"/>
      <c r="AG174" s="63"/>
      <c r="AH174" s="63"/>
      <c r="AI174" s="63"/>
    </row>
    <row r="175" spans="1:42" ht="12.75" customHeight="1">
      <c r="A175" s="63"/>
      <c r="B175" s="63"/>
      <c r="C175" s="63"/>
      <c r="D175" s="97"/>
      <c r="E175" s="97"/>
      <c r="F175" s="97"/>
      <c r="G175" s="97"/>
      <c r="H175" s="97"/>
      <c r="I175" s="95"/>
      <c r="J175" s="63"/>
      <c r="K175" s="63"/>
      <c r="L175" s="63"/>
      <c r="M175" s="63"/>
      <c r="N175" s="95"/>
      <c r="O175" s="96"/>
      <c r="P175" s="96"/>
      <c r="Q175" s="96"/>
      <c r="R175" s="96"/>
      <c r="S175" s="96"/>
      <c r="T175" s="63"/>
      <c r="U175" s="63"/>
      <c r="V175" s="63"/>
      <c r="W175" s="63"/>
      <c r="X175" s="63"/>
      <c r="Y175" s="63"/>
      <c r="Z175" s="63"/>
      <c r="AA175" s="63"/>
      <c r="AB175" s="63"/>
      <c r="AC175" s="63"/>
      <c r="AD175" s="63"/>
      <c r="AE175" s="63"/>
      <c r="AF175" s="63"/>
      <c r="AG175" s="63"/>
      <c r="AH175" s="63"/>
      <c r="AI175" s="63"/>
    </row>
    <row r="176" spans="1:42" ht="12.75" customHeight="1" thickBot="1">
      <c r="A176" s="62" t="s">
        <v>34</v>
      </c>
      <c r="B176" s="63"/>
      <c r="C176" s="63"/>
      <c r="D176" s="97"/>
      <c r="E176" s="97"/>
      <c r="F176" s="97"/>
      <c r="G176" s="97"/>
      <c r="H176" s="97"/>
      <c r="I176" s="95"/>
      <c r="J176" s="63"/>
      <c r="K176" s="63"/>
      <c r="L176" s="63"/>
      <c r="M176" s="63"/>
      <c r="N176" s="95"/>
      <c r="O176" s="96"/>
      <c r="P176" s="96"/>
      <c r="Q176" s="96"/>
      <c r="R176" s="96"/>
      <c r="S176" s="96"/>
      <c r="T176" s="63"/>
      <c r="U176" s="63"/>
      <c r="V176" s="63"/>
      <c r="W176" s="63"/>
      <c r="X176" s="63"/>
      <c r="Y176" s="63"/>
      <c r="Z176" s="63"/>
      <c r="AA176" s="63"/>
      <c r="AB176" s="63"/>
      <c r="AC176" s="63"/>
      <c r="AD176" s="63"/>
      <c r="AE176" s="63"/>
      <c r="AF176" s="63"/>
      <c r="AG176" s="63"/>
      <c r="AH176" s="63"/>
      <c r="AI176" s="63"/>
    </row>
    <row r="177" spans="1:42" ht="12.75" customHeight="1">
      <c r="A177" s="242"/>
      <c r="B177" s="243"/>
      <c r="C177" s="243"/>
      <c r="D177" s="243"/>
      <c r="E177" s="243"/>
      <c r="F177" s="244"/>
      <c r="G177" s="175">
        <f>A180</f>
        <v>4</v>
      </c>
      <c r="H177" s="176"/>
      <c r="I177" s="176"/>
      <c r="J177" s="176"/>
      <c r="K177" s="176"/>
      <c r="L177" s="177"/>
      <c r="M177" s="175">
        <f>A183</f>
        <v>5</v>
      </c>
      <c r="N177" s="176"/>
      <c r="O177" s="176"/>
      <c r="P177" s="176"/>
      <c r="Q177" s="176"/>
      <c r="R177" s="177"/>
      <c r="S177" s="175">
        <f>A186</f>
        <v>6</v>
      </c>
      <c r="T177" s="176"/>
      <c r="U177" s="176"/>
      <c r="V177" s="176"/>
      <c r="W177" s="176"/>
      <c r="X177" s="177"/>
      <c r="Y177" s="249" t="s">
        <v>0</v>
      </c>
      <c r="Z177" s="252" t="s">
        <v>1</v>
      </c>
      <c r="AA177" s="65" t="s">
        <v>2</v>
      </c>
      <c r="AB177" s="65" t="s">
        <v>3</v>
      </c>
      <c r="AC177" s="255" t="s">
        <v>2</v>
      </c>
      <c r="AD177" s="256"/>
      <c r="AE177" s="207" t="s">
        <v>4</v>
      </c>
      <c r="AF177" s="207" t="s">
        <v>5</v>
      </c>
      <c r="AG177" s="210" t="s">
        <v>6</v>
      </c>
      <c r="AH177" s="298"/>
      <c r="AI177" s="216" t="s">
        <v>7</v>
      </c>
    </row>
    <row r="178" spans="1:42" ht="12.75" customHeight="1">
      <c r="A178" s="218" t="s">
        <v>166</v>
      </c>
      <c r="B178" s="219"/>
      <c r="C178" s="219"/>
      <c r="D178" s="219"/>
      <c r="E178" s="219"/>
      <c r="F178" s="220"/>
      <c r="G178" s="304" t="str">
        <f>IF(A181=""," ",A181)</f>
        <v>Ａｍｂｉｔｉｏｕｓ・Ｇ</v>
      </c>
      <c r="H178" s="305"/>
      <c r="I178" s="305"/>
      <c r="J178" s="305"/>
      <c r="K178" s="305"/>
      <c r="L178" s="306"/>
      <c r="M178" s="304" t="str">
        <f>IF(A184=""," ",A184)</f>
        <v>gaggles</v>
      </c>
      <c r="N178" s="305"/>
      <c r="O178" s="305"/>
      <c r="P178" s="305"/>
      <c r="Q178" s="305"/>
      <c r="R178" s="306"/>
      <c r="S178" s="304" t="str">
        <f>IF(A187=""," ",A187)</f>
        <v>チームHIRO</v>
      </c>
      <c r="T178" s="305"/>
      <c r="U178" s="305"/>
      <c r="V178" s="305"/>
      <c r="W178" s="305"/>
      <c r="X178" s="306"/>
      <c r="Y178" s="250"/>
      <c r="Z178" s="295"/>
      <c r="AA178" s="66"/>
      <c r="AB178" s="66"/>
      <c r="AC178" s="235" t="s">
        <v>3</v>
      </c>
      <c r="AD178" s="236"/>
      <c r="AE178" s="208"/>
      <c r="AF178" s="208"/>
      <c r="AG178" s="299"/>
      <c r="AH178" s="300"/>
      <c r="AI178" s="217"/>
    </row>
    <row r="179" spans="1:42" ht="12.75" customHeight="1" thickBot="1">
      <c r="A179" s="287"/>
      <c r="B179" s="288"/>
      <c r="C179" s="288"/>
      <c r="D179" s="288"/>
      <c r="E179" s="288"/>
      <c r="F179" s="289"/>
      <c r="G179" s="307"/>
      <c r="H179" s="308"/>
      <c r="I179" s="308"/>
      <c r="J179" s="308"/>
      <c r="K179" s="308"/>
      <c r="L179" s="309"/>
      <c r="M179" s="307"/>
      <c r="N179" s="308"/>
      <c r="O179" s="308"/>
      <c r="P179" s="308"/>
      <c r="Q179" s="308"/>
      <c r="R179" s="309"/>
      <c r="S179" s="307"/>
      <c r="T179" s="308"/>
      <c r="U179" s="308"/>
      <c r="V179" s="308"/>
      <c r="W179" s="308"/>
      <c r="X179" s="309"/>
      <c r="Y179" s="251"/>
      <c r="Z179" s="296"/>
      <c r="AA179" s="90" t="s">
        <v>8</v>
      </c>
      <c r="AB179" s="90" t="s">
        <v>8</v>
      </c>
      <c r="AC179" s="240" t="s">
        <v>9</v>
      </c>
      <c r="AD179" s="241"/>
      <c r="AE179" s="297"/>
      <c r="AF179" s="297"/>
      <c r="AG179" s="301"/>
      <c r="AH179" s="302"/>
      <c r="AI179" s="303"/>
    </row>
    <row r="180" spans="1:42" ht="12.75" customHeight="1" thickBot="1">
      <c r="A180" s="175">
        <v>4</v>
      </c>
      <c r="B180" s="176"/>
      <c r="C180" s="176"/>
      <c r="D180" s="176"/>
      <c r="E180" s="176"/>
      <c r="F180" s="177"/>
      <c r="G180" s="290"/>
      <c r="H180" s="274"/>
      <c r="I180" s="274"/>
      <c r="J180" s="274"/>
      <c r="K180" s="274"/>
      <c r="L180" s="291"/>
      <c r="M180" s="70"/>
      <c r="N180" s="110"/>
      <c r="O180" s="70">
        <v>15</v>
      </c>
      <c r="P180" s="110" t="s">
        <v>196</v>
      </c>
      <c r="Q180" s="71">
        <v>9</v>
      </c>
      <c r="R180" s="71"/>
      <c r="S180" s="70"/>
      <c r="T180" s="110"/>
      <c r="U180" s="70">
        <v>15</v>
      </c>
      <c r="V180" s="110" t="s">
        <v>196</v>
      </c>
      <c r="W180" s="71">
        <v>6</v>
      </c>
      <c r="X180" s="110"/>
      <c r="Y180" s="184">
        <f>COUNTIF(G180:X182,"○")</f>
        <v>2</v>
      </c>
      <c r="Z180" s="187">
        <f>COUNTIF(G180:X182,"●")</f>
        <v>0</v>
      </c>
      <c r="AA180" s="187">
        <f>N181+T181</f>
        <v>4</v>
      </c>
      <c r="AB180" s="187">
        <f>R181+X181</f>
        <v>1</v>
      </c>
      <c r="AC180" s="159">
        <f>IF(AB180=0,"----",AA180/AB180)</f>
        <v>4</v>
      </c>
      <c r="AD180" s="160"/>
      <c r="AE180" s="190">
        <f>SUM(O180:O182,U180:U182)</f>
        <v>70</v>
      </c>
      <c r="AF180" s="190">
        <f>SUM(Q180:Q182,W180:W182)</f>
        <v>50</v>
      </c>
      <c r="AG180" s="159">
        <f>AE180/AF180</f>
        <v>1.4</v>
      </c>
      <c r="AH180" s="160"/>
      <c r="AI180" s="282">
        <v>1</v>
      </c>
    </row>
    <row r="181" spans="1:42" ht="12.75" customHeight="1" thickBot="1">
      <c r="A181" s="193" t="str">
        <f>M116</f>
        <v>Ａｍｂｉｔｉｏｕｓ・Ｇ</v>
      </c>
      <c r="B181" s="194"/>
      <c r="C181" s="194"/>
      <c r="D181" s="194"/>
      <c r="E181" s="194"/>
      <c r="F181" s="195"/>
      <c r="G181" s="292"/>
      <c r="H181" s="276"/>
      <c r="I181" s="276"/>
      <c r="J181" s="276"/>
      <c r="K181" s="276"/>
      <c r="L181" s="286"/>
      <c r="M181" s="73" t="str">
        <f>IF(N181&gt;R181,"○",IF(N181=R181,"△",IF(N181&lt;R181,"●")))</f>
        <v>○</v>
      </c>
      <c r="N181" s="74">
        <v>2</v>
      </c>
      <c r="O181" s="75">
        <v>10</v>
      </c>
      <c r="P181" s="76" t="str">
        <f>IF(O181="","","-")</f>
        <v>-</v>
      </c>
      <c r="Q181" s="77">
        <v>15</v>
      </c>
      <c r="R181" s="77">
        <v>1</v>
      </c>
      <c r="S181" s="73" t="str">
        <f>IF(T181&gt;X181,"○",IF(T181=X181,"△",IF(T181&lt;X181,"●")))</f>
        <v>○</v>
      </c>
      <c r="T181" s="74">
        <v>2</v>
      </c>
      <c r="U181" s="75">
        <v>15</v>
      </c>
      <c r="V181" s="76" t="str">
        <f>IF(U181="","","-")</f>
        <v>-</v>
      </c>
      <c r="W181" s="77">
        <v>10</v>
      </c>
      <c r="X181" s="74">
        <v>0</v>
      </c>
      <c r="Y181" s="185"/>
      <c r="Z181" s="188"/>
      <c r="AA181" s="188"/>
      <c r="AB181" s="188"/>
      <c r="AC181" s="161"/>
      <c r="AD181" s="162"/>
      <c r="AE181" s="191"/>
      <c r="AF181" s="191"/>
      <c r="AG181" s="161"/>
      <c r="AH181" s="162"/>
      <c r="AI181" s="282"/>
    </row>
    <row r="182" spans="1:42" ht="12.75" customHeight="1" thickBot="1">
      <c r="A182" s="283"/>
      <c r="B182" s="284"/>
      <c r="C182" s="284"/>
      <c r="D182" s="284"/>
      <c r="E182" s="284"/>
      <c r="F182" s="285"/>
      <c r="G182" s="293"/>
      <c r="H182" s="278"/>
      <c r="I182" s="278"/>
      <c r="J182" s="278"/>
      <c r="K182" s="278"/>
      <c r="L182" s="294"/>
      <c r="M182" s="80"/>
      <c r="N182" s="111"/>
      <c r="O182" s="80">
        <v>15</v>
      </c>
      <c r="P182" s="79" t="str">
        <f>IF(O182="","","-")</f>
        <v>-</v>
      </c>
      <c r="Q182" s="81">
        <v>10</v>
      </c>
      <c r="R182" s="81"/>
      <c r="S182" s="80"/>
      <c r="T182" s="111"/>
      <c r="U182" s="80"/>
      <c r="V182" s="79" t="str">
        <f>IF(U182="","","-")</f>
        <v/>
      </c>
      <c r="W182" s="81"/>
      <c r="X182" s="111"/>
      <c r="Y182" s="186"/>
      <c r="Z182" s="189"/>
      <c r="AA182" s="189"/>
      <c r="AB182" s="189"/>
      <c r="AC182" s="163"/>
      <c r="AD182" s="164"/>
      <c r="AE182" s="192"/>
      <c r="AF182" s="192"/>
      <c r="AG182" s="163"/>
      <c r="AH182" s="164"/>
      <c r="AI182" s="282"/>
    </row>
    <row r="183" spans="1:42" ht="12.75" customHeight="1" thickBot="1">
      <c r="A183" s="175">
        <v>5</v>
      </c>
      <c r="B183" s="176"/>
      <c r="C183" s="176"/>
      <c r="D183" s="176"/>
      <c r="E183" s="176"/>
      <c r="F183" s="177"/>
      <c r="G183" s="70"/>
      <c r="H183" s="110"/>
      <c r="I183" s="68">
        <f>Q180</f>
        <v>9</v>
      </c>
      <c r="J183" s="69" t="s">
        <v>196</v>
      </c>
      <c r="K183" s="72">
        <f>O180</f>
        <v>15</v>
      </c>
      <c r="L183" s="71"/>
      <c r="M183" s="275"/>
      <c r="N183" s="276"/>
      <c r="O183" s="276"/>
      <c r="P183" s="276"/>
      <c r="Q183" s="276"/>
      <c r="R183" s="286"/>
      <c r="S183" s="70"/>
      <c r="T183" s="110"/>
      <c r="U183" s="70">
        <v>9</v>
      </c>
      <c r="V183" s="110" t="s">
        <v>196</v>
      </c>
      <c r="W183" s="71">
        <v>15</v>
      </c>
      <c r="X183" s="110"/>
      <c r="Y183" s="184">
        <f>COUNTIF(G183:X185,"○")</f>
        <v>0</v>
      </c>
      <c r="Z183" s="187">
        <f>COUNTIF(G183:X185,"●")</f>
        <v>2</v>
      </c>
      <c r="AA183" s="279">
        <f>H184+T184</f>
        <v>2</v>
      </c>
      <c r="AB183" s="279">
        <f>L184+X184</f>
        <v>4</v>
      </c>
      <c r="AC183" s="159">
        <f>IF(AB183=0,"----",AA183/AB183)</f>
        <v>0.5</v>
      </c>
      <c r="AD183" s="160"/>
      <c r="AE183" s="190">
        <f>SUM(I183:I185,U183:U185)</f>
        <v>72</v>
      </c>
      <c r="AF183" s="190">
        <f>SUM(K183:K185,W183:W185)</f>
        <v>84</v>
      </c>
      <c r="AG183" s="159">
        <f>AE183/AF183</f>
        <v>0.8571428571428571</v>
      </c>
      <c r="AH183" s="160"/>
      <c r="AI183" s="282">
        <v>3</v>
      </c>
    </row>
    <row r="184" spans="1:42" ht="12.75" customHeight="1" thickBot="1">
      <c r="A184" s="266" t="str">
        <f>M139</f>
        <v>gaggles</v>
      </c>
      <c r="B184" s="267"/>
      <c r="C184" s="267"/>
      <c r="D184" s="267"/>
      <c r="E184" s="267"/>
      <c r="F184" s="268"/>
      <c r="G184" s="73" t="str">
        <f>IF(M181="○","●",IF(M181="△","△",IF(M181="●","○",IF(M181="",""))))</f>
        <v>●</v>
      </c>
      <c r="H184" s="76">
        <f>IF(R181="","",R181)</f>
        <v>1</v>
      </c>
      <c r="I184" s="73">
        <f>IF(Q181="","",Q181)</f>
        <v>15</v>
      </c>
      <c r="J184" s="76" t="str">
        <f>IF(I184="","","-")</f>
        <v>-</v>
      </c>
      <c r="K184" s="112">
        <f>IF(O181="","",O181)</f>
        <v>10</v>
      </c>
      <c r="L184" s="112">
        <f>IF(N181="","",N181)</f>
        <v>2</v>
      </c>
      <c r="M184" s="275"/>
      <c r="N184" s="276"/>
      <c r="O184" s="276"/>
      <c r="P184" s="276"/>
      <c r="Q184" s="276"/>
      <c r="R184" s="286"/>
      <c r="S184" s="73" t="str">
        <f>IF(T184&gt;X184,"○",IF(T184=X184,"△",IF(T184&lt;X184,"●")))</f>
        <v>●</v>
      </c>
      <c r="T184" s="74">
        <v>1</v>
      </c>
      <c r="U184" s="75">
        <v>15</v>
      </c>
      <c r="V184" s="76" t="str">
        <f>IF(U184="","","-")</f>
        <v>-</v>
      </c>
      <c r="W184" s="77">
        <v>14</v>
      </c>
      <c r="X184" s="74">
        <v>2</v>
      </c>
      <c r="Y184" s="185"/>
      <c r="Z184" s="188"/>
      <c r="AA184" s="280"/>
      <c r="AB184" s="280"/>
      <c r="AC184" s="161"/>
      <c r="AD184" s="162"/>
      <c r="AE184" s="191"/>
      <c r="AF184" s="191"/>
      <c r="AG184" s="161"/>
      <c r="AH184" s="162"/>
      <c r="AI184" s="282"/>
    </row>
    <row r="185" spans="1:42" ht="12.75" customHeight="1" thickBot="1">
      <c r="A185" s="269"/>
      <c r="B185" s="270"/>
      <c r="C185" s="270"/>
      <c r="D185" s="270"/>
      <c r="E185" s="270"/>
      <c r="F185" s="271"/>
      <c r="G185" s="80"/>
      <c r="H185" s="111"/>
      <c r="I185" s="78">
        <f>IF(Q182="","",Q182)</f>
        <v>10</v>
      </c>
      <c r="J185" s="79" t="str">
        <f>IF(I185="","","-")</f>
        <v>-</v>
      </c>
      <c r="K185" s="82">
        <f>IF(O182="","",O182)</f>
        <v>15</v>
      </c>
      <c r="L185" s="81"/>
      <c r="M185" s="275"/>
      <c r="N185" s="276"/>
      <c r="O185" s="276"/>
      <c r="P185" s="276"/>
      <c r="Q185" s="276"/>
      <c r="R185" s="286"/>
      <c r="S185" s="80"/>
      <c r="T185" s="111"/>
      <c r="U185" s="80">
        <v>14</v>
      </c>
      <c r="V185" s="79" t="str">
        <f>IF(U185="","","-")</f>
        <v>-</v>
      </c>
      <c r="W185" s="81">
        <v>15</v>
      </c>
      <c r="X185" s="111"/>
      <c r="Y185" s="186"/>
      <c r="Z185" s="189"/>
      <c r="AA185" s="281"/>
      <c r="AB185" s="281"/>
      <c r="AC185" s="163"/>
      <c r="AD185" s="164"/>
      <c r="AE185" s="192"/>
      <c r="AF185" s="192"/>
      <c r="AG185" s="163"/>
      <c r="AH185" s="164"/>
      <c r="AI185" s="282"/>
    </row>
    <row r="186" spans="1:42" ht="12.75" customHeight="1" thickBot="1">
      <c r="A186" s="175">
        <v>6</v>
      </c>
      <c r="B186" s="176"/>
      <c r="C186" s="176"/>
      <c r="D186" s="176"/>
      <c r="E186" s="176"/>
      <c r="F186" s="177"/>
      <c r="G186" s="70"/>
      <c r="H186" s="110"/>
      <c r="I186" s="68">
        <f>W180</f>
        <v>6</v>
      </c>
      <c r="J186" s="69" t="s">
        <v>196</v>
      </c>
      <c r="K186" s="72">
        <f>U180</f>
        <v>15</v>
      </c>
      <c r="L186" s="71"/>
      <c r="M186" s="70"/>
      <c r="N186" s="110"/>
      <c r="O186" s="68">
        <f>W183</f>
        <v>15</v>
      </c>
      <c r="P186" s="110" t="s">
        <v>196</v>
      </c>
      <c r="Q186" s="72">
        <f>U183</f>
        <v>9</v>
      </c>
      <c r="R186" s="71"/>
      <c r="S186" s="273"/>
      <c r="T186" s="274"/>
      <c r="U186" s="274"/>
      <c r="V186" s="274"/>
      <c r="W186" s="274"/>
      <c r="X186" s="274"/>
      <c r="Y186" s="184">
        <f>COUNTIF(G186:X188,"○")</f>
        <v>1</v>
      </c>
      <c r="Z186" s="187">
        <f>COUNTIF(G186:X188,"●")</f>
        <v>1</v>
      </c>
      <c r="AA186" s="279">
        <f>H187+N187</f>
        <v>2</v>
      </c>
      <c r="AB186" s="279">
        <f>L187+R187</f>
        <v>3</v>
      </c>
      <c r="AC186" s="159">
        <f>IF(AB186=0,"----",AA186/AB186)</f>
        <v>0.66666666666666663</v>
      </c>
      <c r="AD186" s="160"/>
      <c r="AE186" s="190">
        <f>SUM(I186:I188,O186:O188)</f>
        <v>60</v>
      </c>
      <c r="AF186" s="190">
        <f>SUM(K186:K188,Q186:Q188)</f>
        <v>68</v>
      </c>
      <c r="AG186" s="159">
        <f>AE186/AF186</f>
        <v>0.88235294117647056</v>
      </c>
      <c r="AH186" s="160"/>
      <c r="AI186" s="264">
        <v>2</v>
      </c>
    </row>
    <row r="187" spans="1:42" ht="12.75" customHeight="1" thickBot="1">
      <c r="A187" s="266" t="str">
        <f>M93</f>
        <v>チームHIRO</v>
      </c>
      <c r="B187" s="267"/>
      <c r="C187" s="267"/>
      <c r="D187" s="267"/>
      <c r="E187" s="267"/>
      <c r="F187" s="268"/>
      <c r="G187" s="73" t="str">
        <f>IF(S181="○","●",IF(S181="△","△",IF(S181="●","○",IF(S181="",""))))</f>
        <v>●</v>
      </c>
      <c r="H187" s="76">
        <f>IF(X181="","",X181)</f>
        <v>0</v>
      </c>
      <c r="I187" s="73">
        <f>IF(W181="","",W181)</f>
        <v>10</v>
      </c>
      <c r="J187" s="76" t="str">
        <f>IF(I187="","","-")</f>
        <v>-</v>
      </c>
      <c r="K187" s="112">
        <f>IF(U181="","",U181)</f>
        <v>15</v>
      </c>
      <c r="L187" s="112">
        <f>IF(T181="","",T181)</f>
        <v>2</v>
      </c>
      <c r="M187" s="73" t="str">
        <f>IF(S184="○","●",IF(S184="△","△",IF(S184="●","○",IF(S184="",""))))</f>
        <v>○</v>
      </c>
      <c r="N187" s="76">
        <f>IF(X184="","",X184)</f>
        <v>2</v>
      </c>
      <c r="O187" s="73">
        <f>IF(W184="","",W184)</f>
        <v>14</v>
      </c>
      <c r="P187" s="76" t="str">
        <f>IF(O187="","","-")</f>
        <v>-</v>
      </c>
      <c r="Q187" s="112">
        <f>IF(U184="","",U184)</f>
        <v>15</v>
      </c>
      <c r="R187" s="112">
        <f>IF(T184="","",T184)</f>
        <v>1</v>
      </c>
      <c r="S187" s="275"/>
      <c r="T187" s="276"/>
      <c r="U187" s="276"/>
      <c r="V187" s="276"/>
      <c r="W187" s="276"/>
      <c r="X187" s="276"/>
      <c r="Y187" s="185"/>
      <c r="Z187" s="188"/>
      <c r="AA187" s="280"/>
      <c r="AB187" s="280"/>
      <c r="AC187" s="161"/>
      <c r="AD187" s="162"/>
      <c r="AE187" s="191"/>
      <c r="AF187" s="191"/>
      <c r="AG187" s="161"/>
      <c r="AH187" s="162"/>
      <c r="AI187" s="264"/>
    </row>
    <row r="188" spans="1:42" ht="12.75" customHeight="1" thickBot="1">
      <c r="A188" s="269"/>
      <c r="B188" s="270"/>
      <c r="C188" s="270"/>
      <c r="D188" s="270"/>
      <c r="E188" s="270"/>
      <c r="F188" s="271"/>
      <c r="G188" s="80"/>
      <c r="H188" s="111"/>
      <c r="I188" s="78" t="str">
        <f>IF(W182="","",W182)</f>
        <v/>
      </c>
      <c r="J188" s="79" t="str">
        <f>IF(I188="","","-")</f>
        <v/>
      </c>
      <c r="K188" s="82" t="str">
        <f>IF(U182="","",U182)</f>
        <v/>
      </c>
      <c r="L188" s="81"/>
      <c r="M188" s="80"/>
      <c r="N188" s="111"/>
      <c r="O188" s="78">
        <f>IF(W185="","",W185)</f>
        <v>15</v>
      </c>
      <c r="P188" s="79" t="str">
        <f>IF(O188="","","-")</f>
        <v>-</v>
      </c>
      <c r="Q188" s="82">
        <f>IF(U185="","",U185)</f>
        <v>14</v>
      </c>
      <c r="R188" s="81"/>
      <c r="S188" s="277"/>
      <c r="T188" s="278"/>
      <c r="U188" s="278"/>
      <c r="V188" s="278"/>
      <c r="W188" s="278"/>
      <c r="X188" s="278"/>
      <c r="Y188" s="186"/>
      <c r="Z188" s="189"/>
      <c r="AA188" s="281"/>
      <c r="AB188" s="281"/>
      <c r="AC188" s="163"/>
      <c r="AD188" s="164"/>
      <c r="AE188" s="192"/>
      <c r="AF188" s="192"/>
      <c r="AG188" s="163"/>
      <c r="AH188" s="164"/>
      <c r="AI188" s="265"/>
    </row>
    <row r="189" spans="1:42" s="63" customFormat="1" ht="15" customHeight="1">
      <c r="A189" s="113"/>
      <c r="B189" s="113"/>
      <c r="C189" s="258" t="s">
        <v>197</v>
      </c>
      <c r="D189" s="258"/>
      <c r="E189" s="259" t="str">
        <f>IF(AI180=1,A181,IF(AI183=1,A184,IF(AI186=1,A187)))</f>
        <v>Ａｍｂｉｔｉｏｕｓ・Ｇ</v>
      </c>
      <c r="F189" s="259"/>
      <c r="G189" s="260"/>
      <c r="H189" s="260"/>
      <c r="I189" s="260"/>
      <c r="J189" s="260"/>
      <c r="K189" s="261" t="s">
        <v>198</v>
      </c>
      <c r="L189" s="261"/>
      <c r="M189" s="260" t="str">
        <f>IF(AI180=2,A181,IF(AI183=2,A184,IF(AI186=2,A187)))</f>
        <v>チームHIRO</v>
      </c>
      <c r="N189" s="260"/>
      <c r="O189" s="260"/>
      <c r="P189" s="260"/>
      <c r="Q189" s="260"/>
      <c r="R189" s="260"/>
      <c r="S189" s="261" t="s">
        <v>199</v>
      </c>
      <c r="T189" s="261"/>
      <c r="U189" s="260" t="str">
        <f>IF(AI180=3,A181,IF(AI183=3,A184,IF(AI186=3,A187)))</f>
        <v>gaggles</v>
      </c>
      <c r="V189" s="260"/>
      <c r="W189" s="260"/>
      <c r="X189" s="260"/>
      <c r="Y189" s="259"/>
      <c r="Z189" s="259"/>
      <c r="AA189" s="116"/>
      <c r="AB189" s="116"/>
      <c r="AC189" s="117"/>
      <c r="AD189" s="117"/>
      <c r="AE189" s="117"/>
      <c r="AF189" s="117"/>
      <c r="AG189" s="117"/>
      <c r="AH189" s="117"/>
      <c r="AI189" s="76"/>
      <c r="AJ189" s="118"/>
      <c r="AK189" s="118"/>
      <c r="AL189" s="93"/>
      <c r="AM189" s="93"/>
      <c r="AN189" s="118"/>
      <c r="AO189" s="118"/>
      <c r="AP189" s="94"/>
    </row>
    <row r="190" spans="1:42" ht="12.75" customHeight="1">
      <c r="A190" s="91"/>
      <c r="B190" s="91"/>
      <c r="C190" s="91"/>
      <c r="D190" s="91"/>
      <c r="E190" s="91"/>
      <c r="F190" s="91"/>
      <c r="G190" s="76"/>
      <c r="H190" s="76"/>
      <c r="I190" s="76"/>
      <c r="J190" s="76"/>
      <c r="K190" s="76"/>
      <c r="L190" s="76"/>
      <c r="M190" s="76"/>
      <c r="N190" s="76"/>
      <c r="O190" s="76"/>
      <c r="P190" s="76"/>
      <c r="Q190" s="76"/>
      <c r="R190" s="76"/>
      <c r="S190" s="76"/>
      <c r="T190" s="76"/>
      <c r="U190" s="76"/>
      <c r="V190" s="76"/>
      <c r="W190" s="76"/>
      <c r="X190" s="76"/>
      <c r="Y190" s="76"/>
      <c r="Z190" s="76"/>
      <c r="AA190" s="76"/>
      <c r="AB190" s="76"/>
      <c r="AC190" s="92"/>
      <c r="AD190" s="92"/>
      <c r="AE190" s="93"/>
      <c r="AF190" s="93"/>
      <c r="AG190" s="92"/>
      <c r="AH190" s="92"/>
      <c r="AI190" s="94"/>
    </row>
    <row r="191" spans="1:42" ht="12.75" customHeight="1">
      <c r="A191" s="63"/>
      <c r="B191" s="63"/>
      <c r="C191" s="63"/>
      <c r="D191" s="63"/>
      <c r="E191" s="63"/>
      <c r="F191" s="63"/>
      <c r="G191" s="63"/>
      <c r="H191" s="63"/>
      <c r="I191" s="63"/>
      <c r="J191" s="95">
        <f>A180</f>
        <v>4</v>
      </c>
      <c r="K191" s="263" t="str">
        <f>A181</f>
        <v>Ａｍｂｉｔｉｏｕｓ・Ｇ</v>
      </c>
      <c r="L191" s="263"/>
      <c r="M191" s="263"/>
      <c r="N191" s="263"/>
      <c r="O191" s="263"/>
      <c r="P191" s="63"/>
      <c r="Q191" s="63"/>
      <c r="R191" s="63"/>
      <c r="S191" s="63"/>
      <c r="T191" s="63"/>
      <c r="U191" s="63"/>
      <c r="V191" s="63"/>
      <c r="W191" s="63"/>
      <c r="X191" s="63"/>
      <c r="Y191" s="63"/>
      <c r="Z191" s="63"/>
      <c r="AA191" s="63"/>
      <c r="AB191" s="63"/>
      <c r="AC191" s="63"/>
      <c r="AD191" s="63"/>
      <c r="AE191" s="63"/>
      <c r="AF191" s="63"/>
      <c r="AG191" s="63"/>
      <c r="AH191" s="63"/>
      <c r="AI191" s="63"/>
    </row>
    <row r="192" spans="1:42" ht="12.75" customHeight="1">
      <c r="A192" s="63"/>
      <c r="B192" s="63"/>
      <c r="C192" s="63"/>
      <c r="D192" s="63"/>
      <c r="E192" s="63"/>
      <c r="F192" s="63"/>
      <c r="G192" s="63"/>
      <c r="H192" s="63"/>
      <c r="I192" s="63"/>
      <c r="J192" s="63"/>
      <c r="K192" s="63"/>
      <c r="L192" s="63"/>
      <c r="M192" s="63"/>
      <c r="N192" s="63"/>
      <c r="O192" s="63"/>
      <c r="P192" s="272" t="s">
        <v>79</v>
      </c>
      <c r="Q192" s="272"/>
      <c r="R192" s="272"/>
      <c r="S192" s="272"/>
      <c r="T192" s="272"/>
      <c r="U192" s="272"/>
      <c r="V192" s="272"/>
      <c r="W192" s="272"/>
      <c r="X192" s="272"/>
      <c r="Y192" s="272"/>
      <c r="Z192" s="272"/>
      <c r="AA192" s="272"/>
      <c r="AB192" s="272"/>
      <c r="AC192" s="272"/>
      <c r="AD192" s="272"/>
      <c r="AE192" s="174" t="s">
        <v>10</v>
      </c>
      <c r="AF192" s="174"/>
      <c r="AG192" s="174"/>
      <c r="AH192" s="174"/>
      <c r="AI192" s="174"/>
    </row>
    <row r="193" spans="1:35" ht="12.75" customHeight="1">
      <c r="A193" s="63"/>
      <c r="B193" s="63"/>
      <c r="C193" s="63"/>
      <c r="D193" s="63"/>
      <c r="E193" s="63"/>
      <c r="F193" s="63"/>
      <c r="G193" s="63"/>
      <c r="H193" s="63"/>
      <c r="I193" s="63"/>
      <c r="J193" s="63"/>
      <c r="K193" s="63"/>
      <c r="L193" s="63"/>
      <c r="M193" s="63"/>
      <c r="N193" s="63"/>
      <c r="O193" s="63"/>
      <c r="P193" s="85" t="s">
        <v>59</v>
      </c>
      <c r="Q193" s="84"/>
      <c r="R193" s="84"/>
      <c r="S193" s="84"/>
      <c r="T193" s="146" t="str">
        <f>A181</f>
        <v>Ａｍｂｉｔｉｏｕｓ・Ｇ</v>
      </c>
      <c r="U193" s="146"/>
      <c r="V193" s="146"/>
      <c r="W193" s="146"/>
      <c r="X193" s="146"/>
      <c r="Y193" s="84" t="s">
        <v>11</v>
      </c>
      <c r="Z193" s="146" t="str">
        <f>A187</f>
        <v>チームHIRO</v>
      </c>
      <c r="AA193" s="146"/>
      <c r="AB193" s="146"/>
      <c r="AC193" s="146"/>
      <c r="AD193" s="146"/>
      <c r="AE193" s="146" t="str">
        <f>A184</f>
        <v>gaggles</v>
      </c>
      <c r="AF193" s="146"/>
      <c r="AG193" s="146"/>
      <c r="AH193" s="146"/>
      <c r="AI193" s="146"/>
    </row>
    <row r="194" spans="1:35" ht="12.75" customHeight="1">
      <c r="A194" s="63"/>
      <c r="B194" s="63"/>
      <c r="C194" s="63"/>
      <c r="D194" s="63"/>
      <c r="E194" s="63"/>
      <c r="F194" s="63"/>
      <c r="G194" s="63"/>
      <c r="H194" s="63"/>
      <c r="I194" s="63"/>
      <c r="J194" s="63"/>
      <c r="K194" s="63"/>
      <c r="L194" s="63"/>
      <c r="M194" s="63"/>
      <c r="N194" s="63"/>
      <c r="O194" s="63"/>
      <c r="P194" s="85" t="s">
        <v>62</v>
      </c>
      <c r="Q194" s="84"/>
      <c r="R194" s="84"/>
      <c r="S194" s="84"/>
      <c r="T194" s="146" t="str">
        <f>A184</f>
        <v>gaggles</v>
      </c>
      <c r="U194" s="146"/>
      <c r="V194" s="146"/>
      <c r="W194" s="146"/>
      <c r="X194" s="146"/>
      <c r="Y194" s="84" t="s">
        <v>11</v>
      </c>
      <c r="Z194" s="146" t="str">
        <f>A187</f>
        <v>チームHIRO</v>
      </c>
      <c r="AA194" s="146"/>
      <c r="AB194" s="146"/>
      <c r="AC194" s="146"/>
      <c r="AD194" s="146"/>
      <c r="AE194" s="146" t="str">
        <f>A181</f>
        <v>Ａｍｂｉｔｉｏｕｓ・Ｇ</v>
      </c>
      <c r="AF194" s="146"/>
      <c r="AG194" s="146"/>
      <c r="AH194" s="146"/>
      <c r="AI194" s="146"/>
    </row>
    <row r="195" spans="1:35" ht="12.75" customHeight="1">
      <c r="A195" s="63"/>
      <c r="B195" s="63"/>
      <c r="C195" s="63"/>
      <c r="D195" s="63"/>
      <c r="E195" s="63"/>
      <c r="F195" s="63"/>
      <c r="G195" s="63"/>
      <c r="H195" s="63"/>
      <c r="I195" s="63"/>
      <c r="J195" s="63"/>
      <c r="K195" s="63"/>
      <c r="L195" s="63"/>
      <c r="M195" s="63"/>
      <c r="N195" s="63"/>
      <c r="O195" s="63"/>
      <c r="P195" s="85" t="s">
        <v>66</v>
      </c>
      <c r="Q195" s="84"/>
      <c r="R195" s="84"/>
      <c r="S195" s="84"/>
      <c r="T195" s="146" t="str">
        <f>A181</f>
        <v>Ａｍｂｉｔｉｏｕｓ・Ｇ</v>
      </c>
      <c r="U195" s="146"/>
      <c r="V195" s="146"/>
      <c r="W195" s="146"/>
      <c r="X195" s="146"/>
      <c r="Y195" s="84" t="s">
        <v>11</v>
      </c>
      <c r="Z195" s="146" t="str">
        <f>A184</f>
        <v>gaggles</v>
      </c>
      <c r="AA195" s="146"/>
      <c r="AB195" s="146"/>
      <c r="AC195" s="146"/>
      <c r="AD195" s="146"/>
      <c r="AE195" s="146" t="str">
        <f>A187</f>
        <v>チームHIRO</v>
      </c>
      <c r="AF195" s="146"/>
      <c r="AG195" s="146"/>
      <c r="AH195" s="146"/>
      <c r="AI195" s="146"/>
    </row>
    <row r="196" spans="1:35" ht="12.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row r="197" spans="1:35" ht="12.75" customHeight="1">
      <c r="A197" s="63"/>
      <c r="B197" s="63"/>
      <c r="C197" s="63"/>
      <c r="D197" s="262" t="str">
        <f>A184</f>
        <v>gaggles</v>
      </c>
      <c r="E197" s="262"/>
      <c r="F197" s="262"/>
      <c r="G197" s="262"/>
      <c r="H197" s="262"/>
      <c r="I197" s="95">
        <f>A183</f>
        <v>5</v>
      </c>
      <c r="J197" s="63"/>
      <c r="K197" s="63"/>
      <c r="L197" s="63"/>
      <c r="M197" s="63"/>
      <c r="N197" s="95">
        <f>A186</f>
        <v>6</v>
      </c>
      <c r="O197" s="263" t="str">
        <f>A187</f>
        <v>チームHIRO</v>
      </c>
      <c r="P197" s="263"/>
      <c r="Q197" s="263"/>
      <c r="R197" s="263"/>
      <c r="S197" s="263"/>
      <c r="T197" s="63"/>
      <c r="U197" s="63"/>
      <c r="V197" s="63"/>
      <c r="W197" s="63"/>
      <c r="X197" s="63"/>
      <c r="Y197" s="63"/>
      <c r="Z197" s="63"/>
      <c r="AA197" s="63"/>
      <c r="AB197" s="63"/>
      <c r="AC197" s="63"/>
      <c r="AD197" s="63"/>
      <c r="AE197" s="63"/>
      <c r="AF197" s="63"/>
      <c r="AG197" s="63"/>
      <c r="AH197" s="63"/>
      <c r="AI197" s="63"/>
    </row>
    <row r="198" spans="1:35" ht="12.75" customHeight="1"/>
    <row r="199" spans="1:35" ht="12.75" customHeight="1" thickBot="1">
      <c r="A199" s="62" t="s">
        <v>73</v>
      </c>
      <c r="B199" s="63"/>
      <c r="C199" s="63"/>
      <c r="D199" s="97"/>
      <c r="E199" s="97"/>
      <c r="F199" s="97"/>
      <c r="G199" s="97"/>
      <c r="H199" s="97"/>
      <c r="I199" s="95"/>
      <c r="J199" s="63"/>
      <c r="K199" s="63"/>
      <c r="L199" s="63"/>
      <c r="M199" s="63"/>
      <c r="N199" s="95"/>
      <c r="O199" s="96"/>
      <c r="P199" s="96"/>
      <c r="Q199" s="96"/>
      <c r="R199" s="96"/>
      <c r="S199" s="96"/>
      <c r="T199" s="63"/>
      <c r="U199" s="63"/>
      <c r="V199" s="63"/>
      <c r="W199" s="63"/>
      <c r="X199" s="63"/>
      <c r="Y199" s="63"/>
      <c r="Z199" s="63"/>
      <c r="AA199" s="63"/>
      <c r="AB199" s="63"/>
      <c r="AC199" s="63"/>
      <c r="AD199" s="63"/>
      <c r="AE199" s="63"/>
      <c r="AF199" s="63"/>
      <c r="AG199" s="63"/>
      <c r="AH199" s="63"/>
      <c r="AI199" s="63"/>
    </row>
    <row r="200" spans="1:35" ht="12.75" customHeight="1">
      <c r="A200" s="242"/>
      <c r="B200" s="243"/>
      <c r="C200" s="243"/>
      <c r="D200" s="243"/>
      <c r="E200" s="243"/>
      <c r="F200" s="244"/>
      <c r="G200" s="175">
        <f>A203</f>
        <v>7</v>
      </c>
      <c r="H200" s="176"/>
      <c r="I200" s="176"/>
      <c r="J200" s="176"/>
      <c r="K200" s="176"/>
      <c r="L200" s="177"/>
      <c r="M200" s="175">
        <f>A206</f>
        <v>8</v>
      </c>
      <c r="N200" s="176"/>
      <c r="O200" s="176"/>
      <c r="P200" s="176"/>
      <c r="Q200" s="176"/>
      <c r="R200" s="177"/>
      <c r="S200" s="175">
        <f>A209</f>
        <v>9</v>
      </c>
      <c r="T200" s="176"/>
      <c r="U200" s="176"/>
      <c r="V200" s="176"/>
      <c r="W200" s="176"/>
      <c r="X200" s="177"/>
      <c r="Y200" s="249" t="s">
        <v>0</v>
      </c>
      <c r="Z200" s="252" t="s">
        <v>1</v>
      </c>
      <c r="AA200" s="65" t="s">
        <v>2</v>
      </c>
      <c r="AB200" s="65" t="s">
        <v>3</v>
      </c>
      <c r="AC200" s="255" t="s">
        <v>2</v>
      </c>
      <c r="AD200" s="256"/>
      <c r="AE200" s="207" t="s">
        <v>4</v>
      </c>
      <c r="AF200" s="207" t="s">
        <v>5</v>
      </c>
      <c r="AG200" s="210" t="s">
        <v>6</v>
      </c>
      <c r="AH200" s="298"/>
      <c r="AI200" s="216" t="s">
        <v>7</v>
      </c>
    </row>
    <row r="201" spans="1:35" ht="12.75" customHeight="1">
      <c r="A201" s="218" t="s">
        <v>167</v>
      </c>
      <c r="B201" s="219"/>
      <c r="C201" s="219"/>
      <c r="D201" s="219"/>
      <c r="E201" s="219"/>
      <c r="F201" s="220"/>
      <c r="G201" s="304" t="str">
        <f>IF(A204=""," ",A204)</f>
        <v>ｍｉｎｔｏ＋ｇ</v>
      </c>
      <c r="H201" s="305"/>
      <c r="I201" s="305"/>
      <c r="J201" s="305"/>
      <c r="K201" s="305"/>
      <c r="L201" s="306"/>
      <c r="M201" s="304" t="str">
        <f>IF(A207=""," ",A207)</f>
        <v>炎神</v>
      </c>
      <c r="N201" s="305"/>
      <c r="O201" s="305"/>
      <c r="P201" s="305"/>
      <c r="Q201" s="305"/>
      <c r="R201" s="306"/>
      <c r="S201" s="304" t="str">
        <f>IF(A210=""," ",A210)</f>
        <v>町田イースト</v>
      </c>
      <c r="T201" s="305"/>
      <c r="U201" s="305"/>
      <c r="V201" s="305"/>
      <c r="W201" s="305"/>
      <c r="X201" s="306"/>
      <c r="Y201" s="250"/>
      <c r="Z201" s="295"/>
      <c r="AA201" s="66"/>
      <c r="AB201" s="66"/>
      <c r="AC201" s="235" t="s">
        <v>3</v>
      </c>
      <c r="AD201" s="236"/>
      <c r="AE201" s="208"/>
      <c r="AF201" s="208"/>
      <c r="AG201" s="299"/>
      <c r="AH201" s="300"/>
      <c r="AI201" s="217"/>
    </row>
    <row r="202" spans="1:35" ht="12.75" customHeight="1" thickBot="1">
      <c r="A202" s="287"/>
      <c r="B202" s="288"/>
      <c r="C202" s="288"/>
      <c r="D202" s="288"/>
      <c r="E202" s="288"/>
      <c r="F202" s="289"/>
      <c r="G202" s="307"/>
      <c r="H202" s="308"/>
      <c r="I202" s="308"/>
      <c r="J202" s="308"/>
      <c r="K202" s="308"/>
      <c r="L202" s="309"/>
      <c r="M202" s="307"/>
      <c r="N202" s="308"/>
      <c r="O202" s="308"/>
      <c r="P202" s="308"/>
      <c r="Q202" s="308"/>
      <c r="R202" s="309"/>
      <c r="S202" s="307"/>
      <c r="T202" s="308"/>
      <c r="U202" s="308"/>
      <c r="V202" s="308"/>
      <c r="W202" s="308"/>
      <c r="X202" s="309"/>
      <c r="Y202" s="251"/>
      <c r="Z202" s="296"/>
      <c r="AA202" s="90" t="s">
        <v>8</v>
      </c>
      <c r="AB202" s="90" t="s">
        <v>8</v>
      </c>
      <c r="AC202" s="240" t="s">
        <v>9</v>
      </c>
      <c r="AD202" s="241"/>
      <c r="AE202" s="297"/>
      <c r="AF202" s="297"/>
      <c r="AG202" s="301"/>
      <c r="AH202" s="302"/>
      <c r="AI202" s="303"/>
    </row>
    <row r="203" spans="1:35" ht="12.75" customHeight="1" thickBot="1">
      <c r="A203" s="175">
        <v>7</v>
      </c>
      <c r="B203" s="176"/>
      <c r="C203" s="176"/>
      <c r="D203" s="176"/>
      <c r="E203" s="176"/>
      <c r="F203" s="177"/>
      <c r="G203" s="290"/>
      <c r="H203" s="274"/>
      <c r="I203" s="274"/>
      <c r="J203" s="274"/>
      <c r="K203" s="274"/>
      <c r="L203" s="291"/>
      <c r="M203" s="70"/>
      <c r="N203" s="110"/>
      <c r="O203" s="70">
        <v>14</v>
      </c>
      <c r="P203" s="110" t="s">
        <v>196</v>
      </c>
      <c r="Q203" s="71">
        <v>15</v>
      </c>
      <c r="R203" s="71"/>
      <c r="S203" s="70"/>
      <c r="T203" s="110"/>
      <c r="U203" s="70">
        <v>15</v>
      </c>
      <c r="V203" s="110" t="s">
        <v>196</v>
      </c>
      <c r="W203" s="71">
        <v>9</v>
      </c>
      <c r="X203" s="110"/>
      <c r="Y203" s="184">
        <f>COUNTIF(G203:X205,"○")</f>
        <v>0</v>
      </c>
      <c r="Z203" s="187">
        <f>COUNTIF(G203:X205,"●")</f>
        <v>2</v>
      </c>
      <c r="AA203" s="187">
        <f>N204+T204</f>
        <v>1</v>
      </c>
      <c r="AB203" s="187">
        <f>R204+X204</f>
        <v>4</v>
      </c>
      <c r="AC203" s="159">
        <f>IF(AB203=0,"----",AA203/AB203)</f>
        <v>0.25</v>
      </c>
      <c r="AD203" s="160"/>
      <c r="AE203" s="190">
        <f>SUM(O203:O205,U203:U205)</f>
        <v>60</v>
      </c>
      <c r="AF203" s="190">
        <f>SUM(Q203:Q205,W203:W205)</f>
        <v>69</v>
      </c>
      <c r="AG203" s="159">
        <f>AE203/AF203</f>
        <v>0.86956521739130432</v>
      </c>
      <c r="AH203" s="160"/>
      <c r="AI203" s="282">
        <v>3</v>
      </c>
    </row>
    <row r="204" spans="1:35" ht="12.75" customHeight="1" thickBot="1">
      <c r="A204" s="193" t="str">
        <f>U139</f>
        <v>ｍｉｎｔｏ＋ｇ</v>
      </c>
      <c r="B204" s="194"/>
      <c r="C204" s="194"/>
      <c r="D204" s="194"/>
      <c r="E204" s="194"/>
      <c r="F204" s="195"/>
      <c r="G204" s="292"/>
      <c r="H204" s="276"/>
      <c r="I204" s="276"/>
      <c r="J204" s="276"/>
      <c r="K204" s="276"/>
      <c r="L204" s="286"/>
      <c r="M204" s="73" t="str">
        <f>IF(N204&gt;R204,"○",IF(N204=R204,"△",IF(N204&lt;R204,"●")))</f>
        <v>●</v>
      </c>
      <c r="N204" s="74">
        <v>0</v>
      </c>
      <c r="O204" s="75">
        <v>10</v>
      </c>
      <c r="P204" s="76" t="str">
        <f>IF(O204="","","-")</f>
        <v>-</v>
      </c>
      <c r="Q204" s="77">
        <v>15</v>
      </c>
      <c r="R204" s="77">
        <v>2</v>
      </c>
      <c r="S204" s="73" t="str">
        <f>IF(T204&gt;X204,"○",IF(T204=X204,"△",IF(T204&lt;X204,"●")))</f>
        <v>●</v>
      </c>
      <c r="T204" s="74">
        <v>1</v>
      </c>
      <c r="U204" s="75">
        <v>13</v>
      </c>
      <c r="V204" s="76" t="str">
        <f>IF(U204="","","-")</f>
        <v>-</v>
      </c>
      <c r="W204" s="77">
        <v>15</v>
      </c>
      <c r="X204" s="74">
        <v>2</v>
      </c>
      <c r="Y204" s="185"/>
      <c r="Z204" s="188"/>
      <c r="AA204" s="188"/>
      <c r="AB204" s="188"/>
      <c r="AC204" s="161"/>
      <c r="AD204" s="162"/>
      <c r="AE204" s="191"/>
      <c r="AF204" s="191"/>
      <c r="AG204" s="161"/>
      <c r="AH204" s="162"/>
      <c r="AI204" s="282"/>
    </row>
    <row r="205" spans="1:35" ht="12.75" customHeight="1" thickBot="1">
      <c r="A205" s="283"/>
      <c r="B205" s="284"/>
      <c r="C205" s="284"/>
      <c r="D205" s="284"/>
      <c r="E205" s="284"/>
      <c r="F205" s="285"/>
      <c r="G205" s="293"/>
      <c r="H205" s="278"/>
      <c r="I205" s="278"/>
      <c r="J205" s="278"/>
      <c r="K205" s="278"/>
      <c r="L205" s="294"/>
      <c r="M205" s="80"/>
      <c r="N205" s="111"/>
      <c r="O205" s="80"/>
      <c r="P205" s="79" t="str">
        <f>IF(O205="","","-")</f>
        <v/>
      </c>
      <c r="Q205" s="81"/>
      <c r="R205" s="81"/>
      <c r="S205" s="80"/>
      <c r="T205" s="111"/>
      <c r="U205" s="80">
        <v>8</v>
      </c>
      <c r="V205" s="79" t="str">
        <f>IF(U205="","","-")</f>
        <v>-</v>
      </c>
      <c r="W205" s="81">
        <v>15</v>
      </c>
      <c r="X205" s="111"/>
      <c r="Y205" s="186"/>
      <c r="Z205" s="189"/>
      <c r="AA205" s="189"/>
      <c r="AB205" s="189"/>
      <c r="AC205" s="163"/>
      <c r="AD205" s="164"/>
      <c r="AE205" s="192"/>
      <c r="AF205" s="192"/>
      <c r="AG205" s="163"/>
      <c r="AH205" s="164"/>
      <c r="AI205" s="282"/>
    </row>
    <row r="206" spans="1:35" ht="12.75" customHeight="1" thickBot="1">
      <c r="A206" s="175">
        <v>8</v>
      </c>
      <c r="B206" s="176"/>
      <c r="C206" s="176"/>
      <c r="D206" s="176"/>
      <c r="E206" s="176"/>
      <c r="F206" s="177"/>
      <c r="G206" s="70"/>
      <c r="H206" s="110"/>
      <c r="I206" s="68">
        <f>Q203</f>
        <v>15</v>
      </c>
      <c r="J206" s="69" t="s">
        <v>196</v>
      </c>
      <c r="K206" s="72">
        <f>O203</f>
        <v>14</v>
      </c>
      <c r="L206" s="71"/>
      <c r="M206" s="275"/>
      <c r="N206" s="276"/>
      <c r="O206" s="276"/>
      <c r="P206" s="276"/>
      <c r="Q206" s="276"/>
      <c r="R206" s="286"/>
      <c r="S206" s="70"/>
      <c r="T206" s="110"/>
      <c r="U206" s="70">
        <v>14</v>
      </c>
      <c r="V206" s="110" t="s">
        <v>196</v>
      </c>
      <c r="W206" s="71">
        <v>15</v>
      </c>
      <c r="X206" s="110"/>
      <c r="Y206" s="184">
        <f>COUNTIF(G206:X208,"○")</f>
        <v>1</v>
      </c>
      <c r="Z206" s="187">
        <f>COUNTIF(G206:X208,"●")</f>
        <v>1</v>
      </c>
      <c r="AA206" s="279">
        <f>H207+T207</f>
        <v>2</v>
      </c>
      <c r="AB206" s="279">
        <f>L207+X207</f>
        <v>2</v>
      </c>
      <c r="AC206" s="159">
        <f>IF(AB206=0,"----",AA206/AB206)</f>
        <v>1</v>
      </c>
      <c r="AD206" s="160"/>
      <c r="AE206" s="190">
        <f>SUM(I206:I208,U206:U208)</f>
        <v>53</v>
      </c>
      <c r="AF206" s="190">
        <f>SUM(K206:K208,W206:W208)</f>
        <v>54</v>
      </c>
      <c r="AG206" s="159">
        <f>AE206/AF206</f>
        <v>0.98148148148148151</v>
      </c>
      <c r="AH206" s="160"/>
      <c r="AI206" s="282">
        <v>2</v>
      </c>
    </row>
    <row r="207" spans="1:35" ht="12.75" customHeight="1" thickBot="1">
      <c r="A207" s="266" t="str">
        <f>U93</f>
        <v>炎神</v>
      </c>
      <c r="B207" s="267"/>
      <c r="C207" s="267"/>
      <c r="D207" s="267"/>
      <c r="E207" s="267"/>
      <c r="F207" s="268"/>
      <c r="G207" s="73" t="str">
        <f>IF(M204="○","●",IF(M204="△","△",IF(M204="●","○",IF(M204="",""))))</f>
        <v>○</v>
      </c>
      <c r="H207" s="76">
        <f>IF(R204="","",R204)</f>
        <v>2</v>
      </c>
      <c r="I207" s="73">
        <f>IF(Q204="","",Q204)</f>
        <v>15</v>
      </c>
      <c r="J207" s="76" t="str">
        <f>IF(I207="","","-")</f>
        <v>-</v>
      </c>
      <c r="K207" s="112">
        <f>IF(O204="","",O204)</f>
        <v>10</v>
      </c>
      <c r="L207" s="112">
        <f>IF(N204="","",N204)</f>
        <v>0</v>
      </c>
      <c r="M207" s="275"/>
      <c r="N207" s="276"/>
      <c r="O207" s="276"/>
      <c r="P207" s="276"/>
      <c r="Q207" s="276"/>
      <c r="R207" s="286"/>
      <c r="S207" s="73" t="str">
        <f>IF(T207&gt;X207,"○",IF(T207=X207,"△",IF(T207&lt;X207,"●")))</f>
        <v>●</v>
      </c>
      <c r="T207" s="74">
        <v>0</v>
      </c>
      <c r="U207" s="75">
        <v>9</v>
      </c>
      <c r="V207" s="76" t="str">
        <f>IF(U207="","","-")</f>
        <v>-</v>
      </c>
      <c r="W207" s="77">
        <v>15</v>
      </c>
      <c r="X207" s="74">
        <v>2</v>
      </c>
      <c r="Y207" s="185"/>
      <c r="Z207" s="188"/>
      <c r="AA207" s="280"/>
      <c r="AB207" s="280"/>
      <c r="AC207" s="161"/>
      <c r="AD207" s="162"/>
      <c r="AE207" s="191"/>
      <c r="AF207" s="191"/>
      <c r="AG207" s="161"/>
      <c r="AH207" s="162"/>
      <c r="AI207" s="282"/>
    </row>
    <row r="208" spans="1:35" ht="12.75" customHeight="1" thickBot="1">
      <c r="A208" s="269"/>
      <c r="B208" s="270"/>
      <c r="C208" s="270"/>
      <c r="D208" s="270"/>
      <c r="E208" s="270"/>
      <c r="F208" s="271"/>
      <c r="G208" s="80"/>
      <c r="H208" s="111"/>
      <c r="I208" s="78" t="str">
        <f>IF(Q205="","",Q205)</f>
        <v/>
      </c>
      <c r="J208" s="79" t="str">
        <f>IF(I208="","","-")</f>
        <v/>
      </c>
      <c r="K208" s="82" t="str">
        <f>IF(O205="","",O205)</f>
        <v/>
      </c>
      <c r="L208" s="81"/>
      <c r="M208" s="275"/>
      <c r="N208" s="276"/>
      <c r="O208" s="276"/>
      <c r="P208" s="276"/>
      <c r="Q208" s="276"/>
      <c r="R208" s="286"/>
      <c r="S208" s="80"/>
      <c r="T208" s="111"/>
      <c r="U208" s="80"/>
      <c r="V208" s="79" t="str">
        <f>IF(U208="","","-")</f>
        <v/>
      </c>
      <c r="W208" s="81"/>
      <c r="X208" s="111"/>
      <c r="Y208" s="186"/>
      <c r="Z208" s="189"/>
      <c r="AA208" s="281"/>
      <c r="AB208" s="281"/>
      <c r="AC208" s="163"/>
      <c r="AD208" s="164"/>
      <c r="AE208" s="192"/>
      <c r="AF208" s="192"/>
      <c r="AG208" s="163"/>
      <c r="AH208" s="164"/>
      <c r="AI208" s="282"/>
    </row>
    <row r="209" spans="1:42" ht="12.75" customHeight="1" thickBot="1">
      <c r="A209" s="175">
        <v>9</v>
      </c>
      <c r="B209" s="176"/>
      <c r="C209" s="176"/>
      <c r="D209" s="176"/>
      <c r="E209" s="176"/>
      <c r="F209" s="177"/>
      <c r="G209" s="70"/>
      <c r="H209" s="110"/>
      <c r="I209" s="68">
        <f>W203</f>
        <v>9</v>
      </c>
      <c r="J209" s="69" t="s">
        <v>196</v>
      </c>
      <c r="K209" s="72">
        <f>U203</f>
        <v>15</v>
      </c>
      <c r="L209" s="71"/>
      <c r="M209" s="70"/>
      <c r="N209" s="110"/>
      <c r="O209" s="68">
        <f>W206</f>
        <v>15</v>
      </c>
      <c r="P209" s="110" t="s">
        <v>196</v>
      </c>
      <c r="Q209" s="72">
        <f>U206</f>
        <v>14</v>
      </c>
      <c r="R209" s="71"/>
      <c r="S209" s="273"/>
      <c r="T209" s="274"/>
      <c r="U209" s="274"/>
      <c r="V209" s="274"/>
      <c r="W209" s="274"/>
      <c r="X209" s="274"/>
      <c r="Y209" s="184">
        <f>COUNTIF(G209:X211,"○")</f>
        <v>2</v>
      </c>
      <c r="Z209" s="187">
        <f>COUNTIF(G209:X211,"●")</f>
        <v>0</v>
      </c>
      <c r="AA209" s="279">
        <f>H210+N210</f>
        <v>4</v>
      </c>
      <c r="AB209" s="279">
        <f>L210+R210</f>
        <v>1</v>
      </c>
      <c r="AC209" s="159">
        <f>IF(AB209=0,"----",AA209/AB209)</f>
        <v>4</v>
      </c>
      <c r="AD209" s="160"/>
      <c r="AE209" s="190">
        <f>SUM(I209:I211,O209:O211)</f>
        <v>69</v>
      </c>
      <c r="AF209" s="190">
        <f>SUM(K209:K211,Q209:Q211)</f>
        <v>59</v>
      </c>
      <c r="AG209" s="159">
        <f>AE209/AF209</f>
        <v>1.1694915254237288</v>
      </c>
      <c r="AH209" s="160"/>
      <c r="AI209" s="264">
        <v>1</v>
      </c>
    </row>
    <row r="210" spans="1:42" ht="12.75" customHeight="1" thickBot="1">
      <c r="A210" s="266" t="str">
        <f>U116</f>
        <v>町田イースト</v>
      </c>
      <c r="B210" s="267"/>
      <c r="C210" s="267"/>
      <c r="D210" s="267"/>
      <c r="E210" s="267"/>
      <c r="F210" s="268"/>
      <c r="G210" s="73" t="str">
        <f>IF(S204="○","●",IF(S204="△","△",IF(S204="●","○",IF(S204="",""))))</f>
        <v>○</v>
      </c>
      <c r="H210" s="76">
        <f>IF(X204="","",X204)</f>
        <v>2</v>
      </c>
      <c r="I210" s="73">
        <f>IF(W204="","",W204)</f>
        <v>15</v>
      </c>
      <c r="J210" s="76" t="str">
        <f>IF(I210="","","-")</f>
        <v>-</v>
      </c>
      <c r="K210" s="112">
        <f>IF(U204="","",U204)</f>
        <v>13</v>
      </c>
      <c r="L210" s="112">
        <f>IF(T204="","",T204)</f>
        <v>1</v>
      </c>
      <c r="M210" s="73" t="str">
        <f>IF(S207="○","●",IF(S207="△","△",IF(S207="●","○",IF(S207="",""))))</f>
        <v>○</v>
      </c>
      <c r="N210" s="76">
        <f>IF(X207="","",X207)</f>
        <v>2</v>
      </c>
      <c r="O210" s="73">
        <f>IF(W207="","",W207)</f>
        <v>15</v>
      </c>
      <c r="P210" s="76" t="str">
        <f>IF(O210="","","-")</f>
        <v>-</v>
      </c>
      <c r="Q210" s="112">
        <f>IF(U207="","",U207)</f>
        <v>9</v>
      </c>
      <c r="R210" s="112">
        <f>IF(T207="","",T207)</f>
        <v>0</v>
      </c>
      <c r="S210" s="275"/>
      <c r="T210" s="276"/>
      <c r="U210" s="276"/>
      <c r="V210" s="276"/>
      <c r="W210" s="276"/>
      <c r="X210" s="276"/>
      <c r="Y210" s="185"/>
      <c r="Z210" s="188"/>
      <c r="AA210" s="280"/>
      <c r="AB210" s="280"/>
      <c r="AC210" s="161"/>
      <c r="AD210" s="162"/>
      <c r="AE210" s="191"/>
      <c r="AF210" s="191"/>
      <c r="AG210" s="161"/>
      <c r="AH210" s="162"/>
      <c r="AI210" s="264"/>
    </row>
    <row r="211" spans="1:42" ht="12.75" customHeight="1" thickBot="1">
      <c r="A211" s="269"/>
      <c r="B211" s="270"/>
      <c r="C211" s="270"/>
      <c r="D211" s="270"/>
      <c r="E211" s="270"/>
      <c r="F211" s="271"/>
      <c r="G211" s="80"/>
      <c r="H211" s="111"/>
      <c r="I211" s="78">
        <f>IF(W205="","",W205)</f>
        <v>15</v>
      </c>
      <c r="J211" s="79" t="str">
        <f>IF(I211="","","-")</f>
        <v>-</v>
      </c>
      <c r="K211" s="82">
        <f>IF(U205="","",U205)</f>
        <v>8</v>
      </c>
      <c r="L211" s="81"/>
      <c r="M211" s="80"/>
      <c r="N211" s="111"/>
      <c r="O211" s="78" t="str">
        <f>IF(W208="","",W208)</f>
        <v/>
      </c>
      <c r="P211" s="79" t="str">
        <f>IF(O211="","","-")</f>
        <v/>
      </c>
      <c r="Q211" s="82" t="str">
        <f>IF(U208="","",U208)</f>
        <v/>
      </c>
      <c r="R211" s="81"/>
      <c r="S211" s="277"/>
      <c r="T211" s="278"/>
      <c r="U211" s="278"/>
      <c r="V211" s="278"/>
      <c r="W211" s="278"/>
      <c r="X211" s="278"/>
      <c r="Y211" s="186"/>
      <c r="Z211" s="189"/>
      <c r="AA211" s="281"/>
      <c r="AB211" s="281"/>
      <c r="AC211" s="163"/>
      <c r="AD211" s="164"/>
      <c r="AE211" s="192"/>
      <c r="AF211" s="192"/>
      <c r="AG211" s="163"/>
      <c r="AH211" s="164"/>
      <c r="AI211" s="265"/>
    </row>
    <row r="212" spans="1:42" s="63" customFormat="1" ht="15" customHeight="1">
      <c r="A212" s="113"/>
      <c r="B212" s="113"/>
      <c r="C212" s="258" t="s">
        <v>197</v>
      </c>
      <c r="D212" s="258"/>
      <c r="E212" s="259" t="str">
        <f>IF(AI203=1,A204,IF(AI206=1,A207,IF(AI209=1,A210)))</f>
        <v>町田イースト</v>
      </c>
      <c r="F212" s="259"/>
      <c r="G212" s="260"/>
      <c r="H212" s="260"/>
      <c r="I212" s="260"/>
      <c r="J212" s="260"/>
      <c r="K212" s="261" t="s">
        <v>198</v>
      </c>
      <c r="L212" s="261"/>
      <c r="M212" s="260" t="str">
        <f>IF(AI203=2,A204,IF(AI206=2,A207,IF(AI209=2,A210)))</f>
        <v>炎神</v>
      </c>
      <c r="N212" s="260"/>
      <c r="O212" s="260"/>
      <c r="P212" s="260"/>
      <c r="Q212" s="260"/>
      <c r="R212" s="260"/>
      <c r="S212" s="261" t="s">
        <v>199</v>
      </c>
      <c r="T212" s="261"/>
      <c r="U212" s="260" t="str">
        <f>IF(AI203=3,A204,IF(AI206=3,A207,IF(AI209=3,A210)))</f>
        <v>ｍｉｎｔｏ＋ｇ</v>
      </c>
      <c r="V212" s="260"/>
      <c r="W212" s="260"/>
      <c r="X212" s="260"/>
      <c r="Y212" s="259"/>
      <c r="Z212" s="259"/>
      <c r="AA212" s="116"/>
      <c r="AB212" s="116"/>
      <c r="AC212" s="117"/>
      <c r="AD212" s="117"/>
      <c r="AE212" s="117"/>
      <c r="AF212" s="117"/>
      <c r="AG212" s="117"/>
      <c r="AH212" s="117"/>
      <c r="AI212" s="76"/>
      <c r="AJ212" s="118"/>
      <c r="AK212" s="118"/>
      <c r="AL212" s="93"/>
      <c r="AM212" s="93"/>
      <c r="AN212" s="118"/>
      <c r="AO212" s="118"/>
      <c r="AP212" s="94"/>
    </row>
    <row r="213" spans="1:42" ht="12.75" customHeight="1">
      <c r="A213" s="91"/>
      <c r="B213" s="91"/>
      <c r="C213" s="91"/>
      <c r="D213" s="91"/>
      <c r="E213" s="91"/>
      <c r="F213" s="91"/>
      <c r="G213" s="76"/>
      <c r="H213" s="76"/>
      <c r="I213" s="76"/>
      <c r="J213" s="76"/>
      <c r="K213" s="76"/>
      <c r="L213" s="76"/>
      <c r="M213" s="76"/>
      <c r="N213" s="76"/>
      <c r="O213" s="76"/>
      <c r="P213" s="76"/>
      <c r="Q213" s="76"/>
      <c r="R213" s="76"/>
      <c r="S213" s="76"/>
      <c r="T213" s="76"/>
      <c r="U213" s="76"/>
      <c r="V213" s="76"/>
      <c r="W213" s="76"/>
      <c r="X213" s="76"/>
      <c r="Y213" s="76"/>
      <c r="Z213" s="76"/>
      <c r="AA213" s="76"/>
      <c r="AB213" s="76"/>
      <c r="AC213" s="92"/>
      <c r="AD213" s="92"/>
      <c r="AE213" s="93"/>
      <c r="AF213" s="93"/>
      <c r="AG213" s="92"/>
      <c r="AH213" s="92"/>
      <c r="AI213" s="94"/>
    </row>
    <row r="214" spans="1:42" ht="12.75" customHeight="1">
      <c r="A214" s="63"/>
      <c r="B214" s="63"/>
      <c r="C214" s="63"/>
      <c r="D214" s="63"/>
      <c r="E214" s="63"/>
      <c r="F214" s="63"/>
      <c r="G214" s="63"/>
      <c r="H214" s="63"/>
      <c r="I214" s="63"/>
      <c r="J214" s="95">
        <f>A203</f>
        <v>7</v>
      </c>
      <c r="K214" s="263" t="str">
        <f>A204</f>
        <v>ｍｉｎｔｏ＋ｇ</v>
      </c>
      <c r="L214" s="263"/>
      <c r="M214" s="263"/>
      <c r="N214" s="263"/>
      <c r="O214" s="263"/>
      <c r="P214" s="63"/>
      <c r="Q214" s="63"/>
      <c r="R214" s="63"/>
      <c r="S214" s="63"/>
      <c r="T214" s="63"/>
      <c r="U214" s="63"/>
      <c r="V214" s="63"/>
      <c r="W214" s="63"/>
      <c r="X214" s="63"/>
      <c r="Y214" s="63"/>
      <c r="Z214" s="63"/>
      <c r="AA214" s="63"/>
      <c r="AB214" s="63"/>
      <c r="AC214" s="63"/>
      <c r="AD214" s="63"/>
      <c r="AE214" s="63"/>
      <c r="AF214" s="63"/>
      <c r="AG214" s="63"/>
      <c r="AH214" s="63"/>
      <c r="AI214" s="63"/>
    </row>
    <row r="215" spans="1:42" ht="12.75" customHeight="1">
      <c r="A215" s="63"/>
      <c r="B215" s="63"/>
      <c r="C215" s="63"/>
      <c r="D215" s="63"/>
      <c r="E215" s="63"/>
      <c r="F215" s="63"/>
      <c r="G215" s="63"/>
      <c r="H215" s="63"/>
      <c r="I215" s="63"/>
      <c r="J215" s="63"/>
      <c r="K215" s="63"/>
      <c r="L215" s="63"/>
      <c r="M215" s="63"/>
      <c r="N215" s="63"/>
      <c r="O215" s="63"/>
      <c r="P215" s="272" t="s">
        <v>55</v>
      </c>
      <c r="Q215" s="272"/>
      <c r="R215" s="272"/>
      <c r="S215" s="272"/>
      <c r="T215" s="272"/>
      <c r="U215" s="272"/>
      <c r="V215" s="272"/>
      <c r="W215" s="272"/>
      <c r="X215" s="272"/>
      <c r="Y215" s="272"/>
      <c r="Z215" s="272"/>
      <c r="AA215" s="272"/>
      <c r="AB215" s="272"/>
      <c r="AC215" s="272"/>
      <c r="AD215" s="272"/>
      <c r="AE215" s="174" t="s">
        <v>10</v>
      </c>
      <c r="AF215" s="174"/>
      <c r="AG215" s="174"/>
      <c r="AH215" s="174"/>
      <c r="AI215" s="174"/>
    </row>
    <row r="216" spans="1:42" ht="12.75" customHeight="1">
      <c r="A216" s="63"/>
      <c r="B216" s="63"/>
      <c r="C216" s="63"/>
      <c r="D216" s="63"/>
      <c r="E216" s="63"/>
      <c r="F216" s="63"/>
      <c r="G216" s="63"/>
      <c r="H216" s="63"/>
      <c r="I216" s="63"/>
      <c r="J216" s="63"/>
      <c r="K216" s="63"/>
      <c r="L216" s="63"/>
      <c r="M216" s="63"/>
      <c r="N216" s="63"/>
      <c r="O216" s="63"/>
      <c r="P216" s="85" t="s">
        <v>59</v>
      </c>
      <c r="Q216" s="84"/>
      <c r="R216" s="84"/>
      <c r="S216" s="84"/>
      <c r="T216" s="146" t="str">
        <f>A204</f>
        <v>ｍｉｎｔｏ＋ｇ</v>
      </c>
      <c r="U216" s="146"/>
      <c r="V216" s="146"/>
      <c r="W216" s="146"/>
      <c r="X216" s="146"/>
      <c r="Y216" s="84" t="s">
        <v>11</v>
      </c>
      <c r="Z216" s="146" t="str">
        <f>A210</f>
        <v>町田イースト</v>
      </c>
      <c r="AA216" s="146"/>
      <c r="AB216" s="146"/>
      <c r="AC216" s="146"/>
      <c r="AD216" s="146"/>
      <c r="AE216" s="146" t="str">
        <f>A207</f>
        <v>炎神</v>
      </c>
      <c r="AF216" s="146"/>
      <c r="AG216" s="146"/>
      <c r="AH216" s="146"/>
      <c r="AI216" s="146"/>
    </row>
    <row r="217" spans="1:42" ht="12.75" customHeight="1">
      <c r="A217" s="63"/>
      <c r="B217" s="63"/>
      <c r="C217" s="63"/>
      <c r="D217" s="63"/>
      <c r="E217" s="63"/>
      <c r="F217" s="63"/>
      <c r="G217" s="63"/>
      <c r="H217" s="63"/>
      <c r="I217" s="63"/>
      <c r="J217" s="63"/>
      <c r="K217" s="63"/>
      <c r="L217" s="63"/>
      <c r="M217" s="63"/>
      <c r="N217" s="63"/>
      <c r="O217" s="63"/>
      <c r="P217" s="85" t="s">
        <v>62</v>
      </c>
      <c r="Q217" s="84"/>
      <c r="R217" s="84"/>
      <c r="S217" s="84"/>
      <c r="T217" s="146" t="str">
        <f>A207</f>
        <v>炎神</v>
      </c>
      <c r="U217" s="146"/>
      <c r="V217" s="146"/>
      <c r="W217" s="146"/>
      <c r="X217" s="146"/>
      <c r="Y217" s="84" t="s">
        <v>11</v>
      </c>
      <c r="Z217" s="146" t="str">
        <f>A210</f>
        <v>町田イースト</v>
      </c>
      <c r="AA217" s="146"/>
      <c r="AB217" s="146"/>
      <c r="AC217" s="146"/>
      <c r="AD217" s="146"/>
      <c r="AE217" s="146" t="str">
        <f>A204</f>
        <v>ｍｉｎｔｏ＋ｇ</v>
      </c>
      <c r="AF217" s="146"/>
      <c r="AG217" s="146"/>
      <c r="AH217" s="146"/>
      <c r="AI217" s="146"/>
    </row>
    <row r="218" spans="1:42" ht="12.75" customHeight="1">
      <c r="A218" s="63"/>
      <c r="B218" s="63"/>
      <c r="C218" s="63"/>
      <c r="D218" s="63"/>
      <c r="E218" s="63"/>
      <c r="F218" s="63"/>
      <c r="G218" s="63"/>
      <c r="H218" s="63"/>
      <c r="I218" s="63"/>
      <c r="J218" s="63"/>
      <c r="K218" s="63"/>
      <c r="L218" s="63"/>
      <c r="M218" s="63"/>
      <c r="N218" s="63"/>
      <c r="O218" s="63"/>
      <c r="P218" s="85" t="s">
        <v>66</v>
      </c>
      <c r="Q218" s="84"/>
      <c r="R218" s="84"/>
      <c r="S218" s="84"/>
      <c r="T218" s="146" t="str">
        <f>A204</f>
        <v>ｍｉｎｔｏ＋ｇ</v>
      </c>
      <c r="U218" s="146"/>
      <c r="V218" s="146"/>
      <c r="W218" s="146"/>
      <c r="X218" s="146"/>
      <c r="Y218" s="84" t="s">
        <v>11</v>
      </c>
      <c r="Z218" s="146" t="str">
        <f>A207</f>
        <v>炎神</v>
      </c>
      <c r="AA218" s="146"/>
      <c r="AB218" s="146"/>
      <c r="AC218" s="146"/>
      <c r="AD218" s="146"/>
      <c r="AE218" s="146" t="str">
        <f>A210</f>
        <v>町田イースト</v>
      </c>
      <c r="AF218" s="146"/>
      <c r="AG218" s="146"/>
      <c r="AH218" s="146"/>
      <c r="AI218" s="146"/>
    </row>
    <row r="219" spans="1:42" ht="12.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row>
    <row r="220" spans="1:42" ht="12.75" customHeight="1">
      <c r="A220" s="63"/>
      <c r="B220" s="63"/>
      <c r="C220" s="63"/>
      <c r="D220" s="262" t="str">
        <f>A207</f>
        <v>炎神</v>
      </c>
      <c r="E220" s="262"/>
      <c r="F220" s="262"/>
      <c r="G220" s="262"/>
      <c r="H220" s="262"/>
      <c r="I220" s="95">
        <f>A206</f>
        <v>8</v>
      </c>
      <c r="J220" s="63"/>
      <c r="K220" s="63"/>
      <c r="L220" s="63"/>
      <c r="M220" s="63"/>
      <c r="N220" s="95">
        <f>A209</f>
        <v>9</v>
      </c>
      <c r="O220" s="263" t="str">
        <f>A210</f>
        <v>町田イースト</v>
      </c>
      <c r="P220" s="263"/>
      <c r="Q220" s="263"/>
      <c r="R220" s="263"/>
      <c r="S220" s="263"/>
      <c r="T220" s="63"/>
      <c r="U220" s="63"/>
      <c r="V220" s="63"/>
      <c r="W220" s="63"/>
      <c r="X220" s="63"/>
      <c r="Y220" s="63"/>
      <c r="Z220" s="63"/>
      <c r="AA220" s="63"/>
      <c r="AB220" s="63"/>
      <c r="AC220" s="63"/>
      <c r="AD220" s="63"/>
      <c r="AE220" s="63"/>
      <c r="AF220" s="63"/>
      <c r="AG220" s="63"/>
      <c r="AH220" s="63"/>
      <c r="AI220" s="63"/>
    </row>
    <row r="222" spans="1:42">
      <c r="D222" s="59" t="s">
        <v>206</v>
      </c>
    </row>
    <row r="223" spans="1:42">
      <c r="E223" s="59" t="s">
        <v>202</v>
      </c>
      <c r="H223" s="59" t="s">
        <v>209</v>
      </c>
    </row>
    <row r="224" spans="1:42">
      <c r="E224" s="59" t="s">
        <v>203</v>
      </c>
      <c r="H224" s="59" t="s">
        <v>44</v>
      </c>
    </row>
    <row r="225" spans="5:8">
      <c r="E225" s="59" t="s">
        <v>204</v>
      </c>
      <c r="H225" s="59" t="s">
        <v>122</v>
      </c>
    </row>
  </sheetData>
  <mergeCells count="675">
    <mergeCell ref="AE47:AI47"/>
    <mergeCell ref="T48:X48"/>
    <mergeCell ref="Z48:AD48"/>
    <mergeCell ref="AE48:AI48"/>
    <mergeCell ref="K44:O44"/>
    <mergeCell ref="P45:AD45"/>
    <mergeCell ref="AE45:AI45"/>
    <mergeCell ref="T46:X46"/>
    <mergeCell ref="Z46:AD46"/>
    <mergeCell ref="AE46:AI46"/>
    <mergeCell ref="AE39:AE41"/>
    <mergeCell ref="AF39:AF41"/>
    <mergeCell ref="AG39:AH41"/>
    <mergeCell ref="AI39:AI41"/>
    <mergeCell ref="A40:F41"/>
    <mergeCell ref="A39:F39"/>
    <mergeCell ref="S39:X41"/>
    <mergeCell ref="Y39:Y41"/>
    <mergeCell ref="Z39:Z41"/>
    <mergeCell ref="AA39:AA41"/>
    <mergeCell ref="AB39:AB41"/>
    <mergeCell ref="AC39:AD41"/>
    <mergeCell ref="AE36:AE38"/>
    <mergeCell ref="AF36:AF38"/>
    <mergeCell ref="AG36:AH38"/>
    <mergeCell ref="AI36:AI38"/>
    <mergeCell ref="A37:F38"/>
    <mergeCell ref="A36:F36"/>
    <mergeCell ref="M36:R38"/>
    <mergeCell ref="Y36:Y38"/>
    <mergeCell ref="Z36:Z38"/>
    <mergeCell ref="AA36:AA38"/>
    <mergeCell ref="AB36:AB38"/>
    <mergeCell ref="AC36:AD38"/>
    <mergeCell ref="AI33:AI35"/>
    <mergeCell ref="A34:F35"/>
    <mergeCell ref="A33:F33"/>
    <mergeCell ref="G33:L35"/>
    <mergeCell ref="Y33:Y35"/>
    <mergeCell ref="Z33:Z35"/>
    <mergeCell ref="AA33:AA35"/>
    <mergeCell ref="AB33:AB35"/>
    <mergeCell ref="AC33:AD35"/>
    <mergeCell ref="D27:H27"/>
    <mergeCell ref="O27:S27"/>
    <mergeCell ref="A30:F30"/>
    <mergeCell ref="G30:L30"/>
    <mergeCell ref="M30:R30"/>
    <mergeCell ref="S30:X30"/>
    <mergeCell ref="AE33:AE35"/>
    <mergeCell ref="AF33:AF35"/>
    <mergeCell ref="AG33:AH35"/>
    <mergeCell ref="AI30:AI32"/>
    <mergeCell ref="A31:F31"/>
    <mergeCell ref="G31:L32"/>
    <mergeCell ref="M31:R32"/>
    <mergeCell ref="S31:X32"/>
    <mergeCell ref="AC31:AD31"/>
    <mergeCell ref="A32:F32"/>
    <mergeCell ref="AC32:AD32"/>
    <mergeCell ref="Y30:Y32"/>
    <mergeCell ref="Z30:Z32"/>
    <mergeCell ref="AC30:AD30"/>
    <mergeCell ref="AE30:AE32"/>
    <mergeCell ref="AF30:AF32"/>
    <mergeCell ref="AG30:AH32"/>
    <mergeCell ref="AE22:AI22"/>
    <mergeCell ref="T23:X23"/>
    <mergeCell ref="Z23:AD23"/>
    <mergeCell ref="AE23:AI23"/>
    <mergeCell ref="AB16:AB18"/>
    <mergeCell ref="AC16:AD18"/>
    <mergeCell ref="AE16:AE18"/>
    <mergeCell ref="AF16:AF18"/>
    <mergeCell ref="AG16:AH18"/>
    <mergeCell ref="AI16:AI18"/>
    <mergeCell ref="P22:AD22"/>
    <mergeCell ref="A16:F16"/>
    <mergeCell ref="S16:X18"/>
    <mergeCell ref="Y16:Y18"/>
    <mergeCell ref="Z16:Z18"/>
    <mergeCell ref="AA16:AA18"/>
    <mergeCell ref="A17:F18"/>
    <mergeCell ref="AB13:AB15"/>
    <mergeCell ref="AC13:AD15"/>
    <mergeCell ref="K21:O21"/>
    <mergeCell ref="C19:D19"/>
    <mergeCell ref="E19:J19"/>
    <mergeCell ref="K19:L19"/>
    <mergeCell ref="M19:R19"/>
    <mergeCell ref="S19:T19"/>
    <mergeCell ref="U19:Z19"/>
    <mergeCell ref="AF13:AF15"/>
    <mergeCell ref="AG13:AH15"/>
    <mergeCell ref="AI13:AI15"/>
    <mergeCell ref="AE10:AE12"/>
    <mergeCell ref="AF10:AF12"/>
    <mergeCell ref="AG10:AH12"/>
    <mergeCell ref="AI10:AI12"/>
    <mergeCell ref="A11:F12"/>
    <mergeCell ref="A13:F13"/>
    <mergeCell ref="M13:R15"/>
    <mergeCell ref="Y13:Y15"/>
    <mergeCell ref="Z13:Z15"/>
    <mergeCell ref="AA13:AA15"/>
    <mergeCell ref="A14:F15"/>
    <mergeCell ref="A10:F10"/>
    <mergeCell ref="G10:L12"/>
    <mergeCell ref="Y10:Y12"/>
    <mergeCell ref="Z10:Z12"/>
    <mergeCell ref="AA10:AA12"/>
    <mergeCell ref="AB10:AB12"/>
    <mergeCell ref="AC10:AD12"/>
    <mergeCell ref="AE13:AE15"/>
    <mergeCell ref="A1:AI1"/>
    <mergeCell ref="A2:AI2"/>
    <mergeCell ref="A4:AI4"/>
    <mergeCell ref="A7:F7"/>
    <mergeCell ref="G7:L7"/>
    <mergeCell ref="M7:R7"/>
    <mergeCell ref="S7:X7"/>
    <mergeCell ref="Y7:Y9"/>
    <mergeCell ref="Z7:Z9"/>
    <mergeCell ref="AC7:AD7"/>
    <mergeCell ref="AF7:AF9"/>
    <mergeCell ref="AG7:AH9"/>
    <mergeCell ref="AI7:AI9"/>
    <mergeCell ref="A8:F8"/>
    <mergeCell ref="G8:L9"/>
    <mergeCell ref="M8:R9"/>
    <mergeCell ref="S8:X9"/>
    <mergeCell ref="AC8:AD8"/>
    <mergeCell ref="A9:F9"/>
    <mergeCell ref="AC9:AD9"/>
    <mergeCell ref="AE7:AE9"/>
    <mergeCell ref="T24:X24"/>
    <mergeCell ref="Z24:AD24"/>
    <mergeCell ref="AG53:AH55"/>
    <mergeCell ref="AI53:AI55"/>
    <mergeCell ref="A54:F54"/>
    <mergeCell ref="G54:L55"/>
    <mergeCell ref="M54:R55"/>
    <mergeCell ref="S54:X55"/>
    <mergeCell ref="AC54:AD54"/>
    <mergeCell ref="A55:F55"/>
    <mergeCell ref="AC55:AD55"/>
    <mergeCell ref="A53:F53"/>
    <mergeCell ref="G53:L53"/>
    <mergeCell ref="M53:R53"/>
    <mergeCell ref="S53:X53"/>
    <mergeCell ref="Y53:Y55"/>
    <mergeCell ref="Z53:Z55"/>
    <mergeCell ref="AC53:AD53"/>
    <mergeCell ref="AE53:AE55"/>
    <mergeCell ref="AF53:AF55"/>
    <mergeCell ref="AE24:AI24"/>
    <mergeCell ref="T25:X25"/>
    <mergeCell ref="Z25:AD25"/>
    <mergeCell ref="AE25:AI25"/>
    <mergeCell ref="AG56:AH58"/>
    <mergeCell ref="AI56:AI58"/>
    <mergeCell ref="A57:F58"/>
    <mergeCell ref="A59:F59"/>
    <mergeCell ref="M59:R61"/>
    <mergeCell ref="Y59:Y61"/>
    <mergeCell ref="Z59:Z61"/>
    <mergeCell ref="AA59:AA61"/>
    <mergeCell ref="AB59:AB61"/>
    <mergeCell ref="AC59:AD61"/>
    <mergeCell ref="AE59:AE61"/>
    <mergeCell ref="AF59:AF61"/>
    <mergeCell ref="AG59:AH61"/>
    <mergeCell ref="AI59:AI61"/>
    <mergeCell ref="A60:F61"/>
    <mergeCell ref="A56:F56"/>
    <mergeCell ref="G56:L58"/>
    <mergeCell ref="Y56:Y58"/>
    <mergeCell ref="Z56:Z58"/>
    <mergeCell ref="AA56:AA58"/>
    <mergeCell ref="AB56:AB58"/>
    <mergeCell ref="AC56:AD58"/>
    <mergeCell ref="AE56:AE58"/>
    <mergeCell ref="AF56:AF58"/>
    <mergeCell ref="AG62:AH64"/>
    <mergeCell ref="AI62:AI64"/>
    <mergeCell ref="A63:F64"/>
    <mergeCell ref="A62:F62"/>
    <mergeCell ref="S62:X64"/>
    <mergeCell ref="Y62:Y64"/>
    <mergeCell ref="Z62:Z64"/>
    <mergeCell ref="AA62:AA64"/>
    <mergeCell ref="AB62:AB64"/>
    <mergeCell ref="AC62:AD64"/>
    <mergeCell ref="AE62:AE64"/>
    <mergeCell ref="AF62:AF64"/>
    <mergeCell ref="K67:O67"/>
    <mergeCell ref="P68:AD68"/>
    <mergeCell ref="AE68:AI68"/>
    <mergeCell ref="T69:X69"/>
    <mergeCell ref="Z69:AD69"/>
    <mergeCell ref="AE69:AI69"/>
    <mergeCell ref="T70:X70"/>
    <mergeCell ref="Z70:AD70"/>
    <mergeCell ref="AE70:AI70"/>
    <mergeCell ref="T71:X71"/>
    <mergeCell ref="Z71:AD71"/>
    <mergeCell ref="AE71:AI71"/>
    <mergeCell ref="D73:H73"/>
    <mergeCell ref="O73:S73"/>
    <mergeCell ref="A75:AI75"/>
    <mergeCell ref="A76:AI76"/>
    <mergeCell ref="A78:AI78"/>
    <mergeCell ref="A81:F81"/>
    <mergeCell ref="G81:L81"/>
    <mergeCell ref="M81:R81"/>
    <mergeCell ref="S81:X81"/>
    <mergeCell ref="Y81:Y83"/>
    <mergeCell ref="Z81:Z83"/>
    <mergeCell ref="AC81:AD81"/>
    <mergeCell ref="AE81:AE83"/>
    <mergeCell ref="AF81:AF83"/>
    <mergeCell ref="AG81:AH83"/>
    <mergeCell ref="AI81:AI83"/>
    <mergeCell ref="A82:F82"/>
    <mergeCell ref="G82:L83"/>
    <mergeCell ref="M82:R83"/>
    <mergeCell ref="S82:X83"/>
    <mergeCell ref="AC82:AD82"/>
    <mergeCell ref="A83:F83"/>
    <mergeCell ref="AC83:AD83"/>
    <mergeCell ref="A84:F84"/>
    <mergeCell ref="G84:L86"/>
    <mergeCell ref="Y84:Y86"/>
    <mergeCell ref="Z84:Z86"/>
    <mergeCell ref="AA84:AA86"/>
    <mergeCell ref="AB84:AB86"/>
    <mergeCell ref="AC84:AD86"/>
    <mergeCell ref="AE84:AE86"/>
    <mergeCell ref="AF84:AF86"/>
    <mergeCell ref="AG84:AH86"/>
    <mergeCell ref="AI84:AI86"/>
    <mergeCell ref="A85:F86"/>
    <mergeCell ref="A87:F87"/>
    <mergeCell ref="M87:R89"/>
    <mergeCell ref="Y87:Y89"/>
    <mergeCell ref="Z87:Z89"/>
    <mergeCell ref="AA87:AA89"/>
    <mergeCell ref="AB87:AB89"/>
    <mergeCell ref="AC87:AD89"/>
    <mergeCell ref="AE87:AE89"/>
    <mergeCell ref="AF87:AF89"/>
    <mergeCell ref="AG87:AH89"/>
    <mergeCell ref="AI87:AI89"/>
    <mergeCell ref="A88:F89"/>
    <mergeCell ref="AG90:AH92"/>
    <mergeCell ref="AI90:AI92"/>
    <mergeCell ref="A91:F92"/>
    <mergeCell ref="K95:O95"/>
    <mergeCell ref="P96:AD96"/>
    <mergeCell ref="AE96:AI96"/>
    <mergeCell ref="T97:X97"/>
    <mergeCell ref="Z97:AD97"/>
    <mergeCell ref="AE97:AI97"/>
    <mergeCell ref="A90:F90"/>
    <mergeCell ref="S90:X92"/>
    <mergeCell ref="Y90:Y92"/>
    <mergeCell ref="Z90:Z92"/>
    <mergeCell ref="AA90:AA92"/>
    <mergeCell ref="AB90:AB92"/>
    <mergeCell ref="AC90:AD92"/>
    <mergeCell ref="AE90:AE92"/>
    <mergeCell ref="AF90:AF92"/>
    <mergeCell ref="C93:D93"/>
    <mergeCell ref="E93:J93"/>
    <mergeCell ref="K93:L93"/>
    <mergeCell ref="M93:R93"/>
    <mergeCell ref="S93:T93"/>
    <mergeCell ref="U93:Z93"/>
    <mergeCell ref="T98:X98"/>
    <mergeCell ref="Z98:AD98"/>
    <mergeCell ref="AE98:AI98"/>
    <mergeCell ref="T99:X99"/>
    <mergeCell ref="Z99:AD99"/>
    <mergeCell ref="AE99:AI99"/>
    <mergeCell ref="D101:H101"/>
    <mergeCell ref="O101:S101"/>
    <mergeCell ref="A104:F104"/>
    <mergeCell ref="G104:L104"/>
    <mergeCell ref="M104:R104"/>
    <mergeCell ref="S104:X104"/>
    <mergeCell ref="Y104:Y106"/>
    <mergeCell ref="Z104:Z106"/>
    <mergeCell ref="AC104:AD104"/>
    <mergeCell ref="AE104:AE106"/>
    <mergeCell ref="AF104:AF106"/>
    <mergeCell ref="AG104:AH106"/>
    <mergeCell ref="AI104:AI106"/>
    <mergeCell ref="A105:F105"/>
    <mergeCell ref="G105:L106"/>
    <mergeCell ref="M105:R106"/>
    <mergeCell ref="S105:X106"/>
    <mergeCell ref="AC105:AD105"/>
    <mergeCell ref="A106:F106"/>
    <mergeCell ref="AC106:AD106"/>
    <mergeCell ref="A107:F107"/>
    <mergeCell ref="G107:L109"/>
    <mergeCell ref="Y107:Y109"/>
    <mergeCell ref="Z107:Z109"/>
    <mergeCell ref="AA107:AA109"/>
    <mergeCell ref="AB107:AB109"/>
    <mergeCell ref="AC107:AD109"/>
    <mergeCell ref="AE107:AE109"/>
    <mergeCell ref="AF107:AF109"/>
    <mergeCell ref="AG107:AH109"/>
    <mergeCell ref="AI107:AI109"/>
    <mergeCell ref="A108:F109"/>
    <mergeCell ref="A110:F110"/>
    <mergeCell ref="M110:R112"/>
    <mergeCell ref="Y110:Y112"/>
    <mergeCell ref="Z110:Z112"/>
    <mergeCell ref="AA110:AA112"/>
    <mergeCell ref="AB110:AB112"/>
    <mergeCell ref="AC110:AD112"/>
    <mergeCell ref="AE110:AE112"/>
    <mergeCell ref="AF110:AF112"/>
    <mergeCell ref="AG110:AH112"/>
    <mergeCell ref="AI110:AI112"/>
    <mergeCell ref="A111:F112"/>
    <mergeCell ref="AG113:AH115"/>
    <mergeCell ref="AI113:AI115"/>
    <mergeCell ref="A114:F115"/>
    <mergeCell ref="K118:O118"/>
    <mergeCell ref="P119:AD119"/>
    <mergeCell ref="AE119:AI119"/>
    <mergeCell ref="T120:X120"/>
    <mergeCell ref="Z120:AD120"/>
    <mergeCell ref="AE120:AI120"/>
    <mergeCell ref="A113:F113"/>
    <mergeCell ref="S113:X115"/>
    <mergeCell ref="Y113:Y115"/>
    <mergeCell ref="Z113:Z115"/>
    <mergeCell ref="AA113:AA115"/>
    <mergeCell ref="AB113:AB115"/>
    <mergeCell ref="AC113:AD115"/>
    <mergeCell ref="AE113:AE115"/>
    <mergeCell ref="AF113:AF115"/>
    <mergeCell ref="C116:D116"/>
    <mergeCell ref="E116:J116"/>
    <mergeCell ref="K116:L116"/>
    <mergeCell ref="M116:R116"/>
    <mergeCell ref="S116:T116"/>
    <mergeCell ref="U116:Z116"/>
    <mergeCell ref="T121:X121"/>
    <mergeCell ref="Z121:AD121"/>
    <mergeCell ref="AE121:AI121"/>
    <mergeCell ref="T122:X122"/>
    <mergeCell ref="Z122:AD122"/>
    <mergeCell ref="AE122:AI122"/>
    <mergeCell ref="D124:H124"/>
    <mergeCell ref="O124:S124"/>
    <mergeCell ref="A127:F127"/>
    <mergeCell ref="G127:L127"/>
    <mergeCell ref="M127:R127"/>
    <mergeCell ref="S127:X127"/>
    <mergeCell ref="Y127:Y129"/>
    <mergeCell ref="Z127:Z129"/>
    <mergeCell ref="AC127:AD127"/>
    <mergeCell ref="AE127:AE129"/>
    <mergeCell ref="AF127:AF129"/>
    <mergeCell ref="AG127:AH129"/>
    <mergeCell ref="AI127:AI129"/>
    <mergeCell ref="A128:F128"/>
    <mergeCell ref="G128:L129"/>
    <mergeCell ref="M128:R129"/>
    <mergeCell ref="S128:X129"/>
    <mergeCell ref="AC128:AD128"/>
    <mergeCell ref="A129:F129"/>
    <mergeCell ref="AC129:AD129"/>
    <mergeCell ref="A130:F130"/>
    <mergeCell ref="G130:L132"/>
    <mergeCell ref="Y130:Y132"/>
    <mergeCell ref="Z130:Z132"/>
    <mergeCell ref="AA130:AA132"/>
    <mergeCell ref="AB130:AB132"/>
    <mergeCell ref="AC130:AD132"/>
    <mergeCell ref="AE130:AE132"/>
    <mergeCell ref="AF130:AF132"/>
    <mergeCell ref="AG130:AH132"/>
    <mergeCell ref="AI130:AI132"/>
    <mergeCell ref="A131:F132"/>
    <mergeCell ref="A133:F133"/>
    <mergeCell ref="M133:R135"/>
    <mergeCell ref="Y133:Y135"/>
    <mergeCell ref="Z133:Z135"/>
    <mergeCell ref="AA133:AA135"/>
    <mergeCell ref="AB133:AB135"/>
    <mergeCell ref="AC133:AD135"/>
    <mergeCell ref="AE133:AE135"/>
    <mergeCell ref="AF133:AF135"/>
    <mergeCell ref="AG133:AH135"/>
    <mergeCell ref="AI133:AI135"/>
    <mergeCell ref="A134:F135"/>
    <mergeCell ref="AG136:AH138"/>
    <mergeCell ref="AI136:AI138"/>
    <mergeCell ref="A137:F138"/>
    <mergeCell ref="K141:O141"/>
    <mergeCell ref="P142:AD142"/>
    <mergeCell ref="AE142:AI142"/>
    <mergeCell ref="T143:X143"/>
    <mergeCell ref="Z143:AD143"/>
    <mergeCell ref="AE143:AI143"/>
    <mergeCell ref="A136:F136"/>
    <mergeCell ref="S136:X138"/>
    <mergeCell ref="Y136:Y138"/>
    <mergeCell ref="Z136:Z138"/>
    <mergeCell ref="AA136:AA138"/>
    <mergeCell ref="AB136:AB138"/>
    <mergeCell ref="AC136:AD138"/>
    <mergeCell ref="AE136:AE138"/>
    <mergeCell ref="AF136:AF138"/>
    <mergeCell ref="C139:D139"/>
    <mergeCell ref="E139:J139"/>
    <mergeCell ref="K139:L139"/>
    <mergeCell ref="M139:R139"/>
    <mergeCell ref="S139:T139"/>
    <mergeCell ref="U139:Z139"/>
    <mergeCell ref="T144:X144"/>
    <mergeCell ref="Z144:AD144"/>
    <mergeCell ref="AE144:AI144"/>
    <mergeCell ref="T145:X145"/>
    <mergeCell ref="Z145:AD145"/>
    <mergeCell ref="AE145:AI145"/>
    <mergeCell ref="D147:H147"/>
    <mergeCell ref="O147:S147"/>
    <mergeCell ref="A148:AI148"/>
    <mergeCell ref="A149:AI149"/>
    <mergeCell ref="A151:AI151"/>
    <mergeCell ref="A154:F154"/>
    <mergeCell ref="G154:L154"/>
    <mergeCell ref="M154:R154"/>
    <mergeCell ref="S154:X154"/>
    <mergeCell ref="Y154:Y156"/>
    <mergeCell ref="Z154:Z156"/>
    <mergeCell ref="AC154:AD154"/>
    <mergeCell ref="AE154:AE156"/>
    <mergeCell ref="AF154:AF156"/>
    <mergeCell ref="AG154:AH156"/>
    <mergeCell ref="AI154:AI156"/>
    <mergeCell ref="A155:F155"/>
    <mergeCell ref="G155:L156"/>
    <mergeCell ref="M155:R156"/>
    <mergeCell ref="S155:X156"/>
    <mergeCell ref="AC155:AD155"/>
    <mergeCell ref="A156:F156"/>
    <mergeCell ref="AC156:AD156"/>
    <mergeCell ref="AG157:AH159"/>
    <mergeCell ref="AI157:AI159"/>
    <mergeCell ref="A158:F159"/>
    <mergeCell ref="A160:F160"/>
    <mergeCell ref="M160:R162"/>
    <mergeCell ref="Y160:Y162"/>
    <mergeCell ref="Z160:Z162"/>
    <mergeCell ref="AA160:AA162"/>
    <mergeCell ref="AB160:AB162"/>
    <mergeCell ref="AC160:AD162"/>
    <mergeCell ref="AE160:AE162"/>
    <mergeCell ref="AF160:AF162"/>
    <mergeCell ref="AG160:AH162"/>
    <mergeCell ref="AI160:AI162"/>
    <mergeCell ref="A161:F162"/>
    <mergeCell ref="A157:F157"/>
    <mergeCell ref="G157:L159"/>
    <mergeCell ref="Y157:Y159"/>
    <mergeCell ref="Z157:Z159"/>
    <mergeCell ref="AA157:AA159"/>
    <mergeCell ref="AB157:AB159"/>
    <mergeCell ref="AC157:AD159"/>
    <mergeCell ref="AE157:AE159"/>
    <mergeCell ref="AF157:AF159"/>
    <mergeCell ref="AG163:AH165"/>
    <mergeCell ref="AI163:AI165"/>
    <mergeCell ref="A164:F165"/>
    <mergeCell ref="K168:O168"/>
    <mergeCell ref="P169:AD169"/>
    <mergeCell ref="AE169:AI169"/>
    <mergeCell ref="T170:X170"/>
    <mergeCell ref="Z170:AD170"/>
    <mergeCell ref="AE170:AI170"/>
    <mergeCell ref="A163:F163"/>
    <mergeCell ref="S163:X165"/>
    <mergeCell ref="Y163:Y165"/>
    <mergeCell ref="Z163:Z165"/>
    <mergeCell ref="AA163:AA165"/>
    <mergeCell ref="AB163:AB165"/>
    <mergeCell ref="AC163:AD165"/>
    <mergeCell ref="AE163:AE165"/>
    <mergeCell ref="AF163:AF165"/>
    <mergeCell ref="C166:D166"/>
    <mergeCell ref="E166:J166"/>
    <mergeCell ref="K166:L166"/>
    <mergeCell ref="M166:R166"/>
    <mergeCell ref="S166:T166"/>
    <mergeCell ref="U166:Z166"/>
    <mergeCell ref="T171:X171"/>
    <mergeCell ref="Z171:AD171"/>
    <mergeCell ref="AE171:AI171"/>
    <mergeCell ref="T172:X172"/>
    <mergeCell ref="Z172:AD172"/>
    <mergeCell ref="AE172:AI172"/>
    <mergeCell ref="D174:H174"/>
    <mergeCell ref="O174:S174"/>
    <mergeCell ref="A177:F177"/>
    <mergeCell ref="G177:L177"/>
    <mergeCell ref="M177:R177"/>
    <mergeCell ref="S177:X177"/>
    <mergeCell ref="Y177:Y179"/>
    <mergeCell ref="Z177:Z179"/>
    <mergeCell ref="AC177:AD177"/>
    <mergeCell ref="AE177:AE179"/>
    <mergeCell ref="AF177:AF179"/>
    <mergeCell ref="AG177:AH179"/>
    <mergeCell ref="AI177:AI179"/>
    <mergeCell ref="A178:F178"/>
    <mergeCell ref="G178:L179"/>
    <mergeCell ref="M178:R179"/>
    <mergeCell ref="S178:X179"/>
    <mergeCell ref="AC178:AD178"/>
    <mergeCell ref="A179:F179"/>
    <mergeCell ref="AC179:AD179"/>
    <mergeCell ref="A180:F180"/>
    <mergeCell ref="G180:L182"/>
    <mergeCell ref="Y180:Y182"/>
    <mergeCell ref="Z180:Z182"/>
    <mergeCell ref="AA180:AA182"/>
    <mergeCell ref="AB180:AB182"/>
    <mergeCell ref="AC180:AD182"/>
    <mergeCell ref="AE180:AE182"/>
    <mergeCell ref="AF180:AF182"/>
    <mergeCell ref="AG180:AH182"/>
    <mergeCell ref="AI180:AI182"/>
    <mergeCell ref="A181:F182"/>
    <mergeCell ref="A183:F183"/>
    <mergeCell ref="M183:R185"/>
    <mergeCell ref="Y183:Y185"/>
    <mergeCell ref="Z183:Z185"/>
    <mergeCell ref="AA183:AA185"/>
    <mergeCell ref="AB183:AB185"/>
    <mergeCell ref="AC183:AD185"/>
    <mergeCell ref="AE183:AE185"/>
    <mergeCell ref="AF183:AF185"/>
    <mergeCell ref="AG183:AH185"/>
    <mergeCell ref="AI183:AI185"/>
    <mergeCell ref="A184:F185"/>
    <mergeCell ref="AG186:AH188"/>
    <mergeCell ref="AI186:AI188"/>
    <mergeCell ref="A187:F188"/>
    <mergeCell ref="K191:O191"/>
    <mergeCell ref="P192:AD192"/>
    <mergeCell ref="AE192:AI192"/>
    <mergeCell ref="T193:X193"/>
    <mergeCell ref="Z193:AD193"/>
    <mergeCell ref="AE193:AI193"/>
    <mergeCell ref="A186:F186"/>
    <mergeCell ref="S186:X188"/>
    <mergeCell ref="Y186:Y188"/>
    <mergeCell ref="Z186:Z188"/>
    <mergeCell ref="AA186:AA188"/>
    <mergeCell ref="AB186:AB188"/>
    <mergeCell ref="AC186:AD188"/>
    <mergeCell ref="AE186:AE188"/>
    <mergeCell ref="AF186:AF188"/>
    <mergeCell ref="AE194:AI194"/>
    <mergeCell ref="T195:X195"/>
    <mergeCell ref="Z195:AD195"/>
    <mergeCell ref="AE195:AI195"/>
    <mergeCell ref="D197:H197"/>
    <mergeCell ref="O197:S197"/>
    <mergeCell ref="A200:F200"/>
    <mergeCell ref="G200:L200"/>
    <mergeCell ref="M200:R200"/>
    <mergeCell ref="S200:X200"/>
    <mergeCell ref="Y200:Y202"/>
    <mergeCell ref="Z200:Z202"/>
    <mergeCell ref="AC200:AD200"/>
    <mergeCell ref="AE200:AE202"/>
    <mergeCell ref="AF200:AF202"/>
    <mergeCell ref="AG200:AH202"/>
    <mergeCell ref="AI200:AI202"/>
    <mergeCell ref="A201:F201"/>
    <mergeCell ref="G201:L202"/>
    <mergeCell ref="M201:R202"/>
    <mergeCell ref="S201:X202"/>
    <mergeCell ref="AC201:AD201"/>
    <mergeCell ref="AC202:AD202"/>
    <mergeCell ref="A203:F203"/>
    <mergeCell ref="G203:L205"/>
    <mergeCell ref="Y203:Y205"/>
    <mergeCell ref="Z203:Z205"/>
    <mergeCell ref="AA203:AA205"/>
    <mergeCell ref="AB203:AB205"/>
    <mergeCell ref="AC203:AD205"/>
    <mergeCell ref="T194:X194"/>
    <mergeCell ref="Z194:AD194"/>
    <mergeCell ref="AE209:AE211"/>
    <mergeCell ref="AF209:AF211"/>
    <mergeCell ref="AE203:AE205"/>
    <mergeCell ref="AF203:AF205"/>
    <mergeCell ref="AG203:AH205"/>
    <mergeCell ref="AI203:AI205"/>
    <mergeCell ref="A204:F205"/>
    <mergeCell ref="A206:F206"/>
    <mergeCell ref="M206:R208"/>
    <mergeCell ref="Y206:Y208"/>
    <mergeCell ref="Z206:Z208"/>
    <mergeCell ref="AA206:AA208"/>
    <mergeCell ref="AB206:AB208"/>
    <mergeCell ref="AC206:AD208"/>
    <mergeCell ref="AE206:AE208"/>
    <mergeCell ref="AF206:AF208"/>
    <mergeCell ref="AG206:AH208"/>
    <mergeCell ref="AI206:AI208"/>
    <mergeCell ref="A207:F208"/>
    <mergeCell ref="T217:X217"/>
    <mergeCell ref="Z217:AD217"/>
    <mergeCell ref="AE217:AI217"/>
    <mergeCell ref="T218:X218"/>
    <mergeCell ref="Z218:AD218"/>
    <mergeCell ref="AE218:AI218"/>
    <mergeCell ref="D220:H220"/>
    <mergeCell ref="O220:S220"/>
    <mergeCell ref="AG209:AH211"/>
    <mergeCell ref="AI209:AI211"/>
    <mergeCell ref="A210:F211"/>
    <mergeCell ref="K214:O214"/>
    <mergeCell ref="P215:AD215"/>
    <mergeCell ref="AE215:AI215"/>
    <mergeCell ref="T216:X216"/>
    <mergeCell ref="Z216:AD216"/>
    <mergeCell ref="AE216:AI216"/>
    <mergeCell ref="A209:F209"/>
    <mergeCell ref="S209:X211"/>
    <mergeCell ref="Y209:Y211"/>
    <mergeCell ref="Z209:Z211"/>
    <mergeCell ref="AA209:AA211"/>
    <mergeCell ref="AB209:AB211"/>
    <mergeCell ref="AC209:AD211"/>
    <mergeCell ref="C212:D212"/>
    <mergeCell ref="E212:J212"/>
    <mergeCell ref="K212:L212"/>
    <mergeCell ref="M212:R212"/>
    <mergeCell ref="S212:T212"/>
    <mergeCell ref="U212:Z212"/>
    <mergeCell ref="C189:D189"/>
    <mergeCell ref="E189:J189"/>
    <mergeCell ref="K189:L189"/>
    <mergeCell ref="M189:R189"/>
    <mergeCell ref="S189:T189"/>
    <mergeCell ref="U189:Z189"/>
    <mergeCell ref="A202:F202"/>
    <mergeCell ref="C65:D65"/>
    <mergeCell ref="E65:J65"/>
    <mergeCell ref="K65:L65"/>
    <mergeCell ref="M65:R65"/>
    <mergeCell ref="S65:T65"/>
    <mergeCell ref="U65:Z65"/>
    <mergeCell ref="C42:D42"/>
    <mergeCell ref="E42:J42"/>
    <mergeCell ref="K42:L42"/>
    <mergeCell ref="M42:R42"/>
    <mergeCell ref="S42:T42"/>
    <mergeCell ref="U42:Z42"/>
    <mergeCell ref="D50:H50"/>
    <mergeCell ref="O50:S50"/>
    <mergeCell ref="T47:X47"/>
    <mergeCell ref="Z47:AD47"/>
  </mergeCells>
  <phoneticPr fontId="2"/>
  <dataValidations count="3">
    <dataValidation imeMode="halfAlpha" allowBlank="1" showInputMessage="1" showErrorMessage="1" sqref="Q16:Q18 X11 U10:U15 H14 K13:K18 L14 I13:I18 H17 L17 TWD42 W10:W15 N17 N11 O10:O12 Q10:Q12 R11 R17 T14 X14 Q186:Q188 X181 U180:U185 H184 K183:K188 L184 I183:I188 H187 L187 WNB212 W180:W185 N187 N181 O180:O182 Q180:Q182 R181 R187 T184 X184 T181 T11 Q39:Q41 X34 U33:U38 H37 K36:K41 L37 I36:I41 H40 L40 UFZ65 W33:W38 N40 N34 O33:O35 Q33:Q35 R34 R40 T37 X37 T34 Q90:Q92 X85 U84:U89 H88 K87:K92 L88 I87:I92 H91 L91 UZR116 W84:W89 N91 N85 O84:O86 Q84:Q86 R85 R91 T88 X88 Q62:Q64 X57 U56:U61 H60 K59:K64 L60 I59:I64 H63 L63 UPV93 W56:W61 N63 N57 O56:O58 Q56:Q58 R57 R63 T60 X60 T57 T85 Q113:Q115 X108 U107:U112 H111 K110:K115 L111 I110:I115 H114 L114 VJN139 W107:W112 N114 N108 O107:O109 Q107:Q109 R108 R114 T111 X111 T108 Q163:Q165 X158 U157:U162 H161 K160:K165 L161 I160:I165 H164 L164 WDF189 W157:W162 N164 N158 O157:O159 Q157:Q159 R158 R164 T161 X161 Q136:Q138 X131 U130:U135 H134 K133:K138 L134 I133:I138 H137 L137 VTJ166 W130:W135 N137 N131 O130:O132 Q130:Q132 R131 R137 T134 X134 T131 T158 Q209:Q211 X204 U203:U208 H207 K206:K211 L207 I206:I211 H210 L210 T204 W203:W208 N210 N204 O203:O205 Q203:Q205 R204 R210 T207 X207 O209:O211 WWX212 AP212 KL212 UH212 AED212 ANZ212 AXV212 BHR212 BRN212 CBJ212 CLF212 CVB212 DEX212 DOT212 DYP212 EIL212 ESH212 FCD212 FLZ212 FVV212 GFR212 GPN212 GZJ212 HJF212 HTB212 ICX212 IMT212 IWP212 JGL212 JQH212 KAD212 KJZ212 KTV212 LDR212 LNN212 LXJ212 MHF212 MRB212 NAX212 NKT212 NUP212 OEL212 OOH212 OYD212 PHZ212 PRV212 QBR212 QLN212 QVJ212 RFF212 RPB212 RYX212 SIT212 SSP212 TCL212 TMH212 TWD212 UFZ212 UPV212 UZR212 VJN212 VTJ212 WDF212 O186:O188 WNB189 WWX189 AP189 KL189 UH189 AED189 ANZ189 AXV189 BHR189 BRN189 CBJ189 CLF189 CVB189 DEX189 DOT189 DYP189 EIL189 ESH189 FCD189 FLZ189 FVV189 GFR189 GPN189 GZJ189 HJF189 HTB189 ICX189 IMT189 IWP189 JGL189 JQH189 KAD189 KJZ189 KTV189 LDR189 LNN189 LXJ189 MHF189 MRB189 NAX189 NKT189 NUP189 OEL189 OOH189 OYD189 PHZ189 PRV189 QBR189 QLN189 QVJ189 RFF189 RPB189 RYX189 SIT189 SSP189 TCL189 TMH189 TWD189 UFZ189 UPV189 UZR189 VJN189 VTJ189 O163:O165 WDF166 WNB166 WWX166 AP166 KL166 UH166 AED166 ANZ166 AXV166 BHR166 BRN166 CBJ166 CLF166 CVB166 DEX166 DOT166 DYP166 EIL166 ESH166 FCD166 FLZ166 FVV166 GFR166 GPN166 GZJ166 HJF166 HTB166 ICX166 IMT166 IWP166 JGL166 JQH166 KAD166 KJZ166 KTV166 LDR166 LNN166 LXJ166 MHF166 MRB166 NAX166 NKT166 NUP166 OEL166 OOH166 OYD166 PHZ166 PRV166 QBR166 QLN166 QVJ166 RFF166 RPB166 RYX166 SIT166 SSP166 TCL166 TMH166 TWD166 UFZ166 UPV166 UZR166 VJN166 O136:O138 VTJ139 WDF139 WNB139 WWX139 AP139 KL139 UH139 AED139 ANZ139 AXV139 BHR139 BRN139 CBJ139 CLF139 CVB139 DEX139 DOT139 DYP139 EIL139 ESH139 FCD139 FLZ139 FVV139 GFR139 GPN139 GZJ139 HJF139 HTB139 ICX139 IMT139 IWP139 JGL139 JQH139 KAD139 KJZ139 KTV139 LDR139 LNN139 LXJ139 MHF139 MRB139 NAX139 NKT139 NUP139 OEL139 OOH139 OYD139 PHZ139 PRV139 QBR139 QLN139 QVJ139 RFF139 RPB139 RYX139 SIT139 SSP139 TCL139 TMH139 TWD139 UFZ139 UPV139 UZR139 O113:O115 VJN116 VTJ116 WDF116 WNB116 WWX116 AP116 KL116 UH116 AED116 ANZ116 AXV116 BHR116 BRN116 CBJ116 CLF116 CVB116 DEX116 DOT116 DYP116 EIL116 ESH116 FCD116 FLZ116 FVV116 GFR116 GPN116 GZJ116 HJF116 HTB116 ICX116 IMT116 IWP116 JGL116 JQH116 KAD116 KJZ116 KTV116 LDR116 LNN116 LXJ116 MHF116 MRB116 NAX116 NKT116 NUP116 OEL116 OOH116 OYD116 PHZ116 PRV116 QBR116 QLN116 QVJ116 RFF116 RPB116 RYX116 SIT116 SSP116 TCL116 TMH116 TWD116 UFZ116 UPV116 O90:O92 UZR93 VJN93 VTJ93 WDF93 WNB93 WWX93 AP93 KL93 UH93 AED93 ANZ93 AXV93 BHR93 BRN93 CBJ93 CLF93 CVB93 DEX93 DOT93 DYP93 EIL93 ESH93 FCD93 FLZ93 FVV93 GFR93 GPN93 GZJ93 HJF93 HTB93 ICX93 IMT93 IWP93 JGL93 JQH93 KAD93 KJZ93 KTV93 LDR93 LNN93 LXJ93 MHF93 MRB93 NAX93 NKT93 NUP93 OEL93 OOH93 OYD93 PHZ93 PRV93 QBR93 QLN93 QVJ93 RFF93 RPB93 RYX93 SIT93 SSP93 TCL93 TMH93 TWD93 UFZ93 O62:O64 UPV65 UZR65 VJN65 VTJ65 WDF65 WNB65 WWX65 AP65 KL65 UH65 AED65 ANZ65 AXV65 BHR65 BRN65 CBJ65 CLF65 CVB65 DEX65 DOT65 DYP65 EIL65 ESH65 FCD65 FLZ65 FVV65 GFR65 GPN65 GZJ65 HJF65 HTB65 ICX65 IMT65 IWP65 JGL65 JQH65 KAD65 KJZ65 KTV65 LDR65 LNN65 LXJ65 MHF65 MRB65 NAX65 NKT65 NUP65 OEL65 OOH65 OYD65 PHZ65 PRV65 QBR65 QLN65 QVJ65 RFF65 RPB65 RYX65 SIT65 SSP65 TCL65 TMH65 TWD65 O39:O41 UFZ42 UPV42 UZR42 VJN42 VTJ42 WDF42 WNB42 WWX42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O16:O18 TWD19 UFZ19 UPV19 UZR19 VJN19 VTJ19 WDF19 WNB19 WWX19 AP19 KL19 UH19 AED19 ANZ19 AXV19 BHR19 BRN19 CBJ19 CLF19 CVB19 DEX19 DOT19 DYP19 EIL19 ESH19 FCD19 FLZ19 FVV19 GFR19 GPN19 GZJ19 HJF19 HTB19 ICX19 IMT19 IWP19 JGL19 JQH19 KAD19 KJZ19 KTV19 LDR19 LNN19 LXJ19 MHF19 MRB19 NAX19 NKT19 NUP19 OEL19 OOH19 OYD19 PHZ19 PRV19 QBR19 QLN19 QVJ19 RFF19 RPB19 RYX19 SIT19 SSP19 TCL19 TMH19" xr:uid="{FC83DD57-D9BF-4306-BA30-6BDD71E49F38}"/>
    <dataValidation imeMode="on" allowBlank="1" showInputMessage="1" showErrorMessage="1" sqref="A11 A17 A14 A34 A40 A37 A57 A63 A60 A85 A91 A88 A108 A114 A111 A131 A137 A134 A158 A164 A161 A181 A187 A184 A204 A210 A207" xr:uid="{2B8C4E0F-A4A1-48C9-9F55-2F2B8D832C45}"/>
    <dataValidation allowBlank="1" showErrorMessage="1" sqref="AI66 AI43 AI94 AI140 AI117 AI167 AI213 AI190 AI203:AI211 AI180:AI188 AI157:AI165 AI130:AI138 AI107:AI115 AI84:AI92 AI56:AI64 AI33:AI41 AI10:AI18 AI20" xr:uid="{ECCE2170-E2CD-497A-BFA0-1FF238D3519A}">
      <formula1>0</formula1>
      <formula2>0</formula2>
    </dataValidation>
  </dataValidations>
  <pageMargins left="0.70866141732283472" right="0.70866141732283472" top="0.74803149606299213" bottom="0.74803149606299213" header="0.31496062992125984" footer="0.31496062992125984"/>
  <pageSetup paperSize="9" scale="76" orientation="portrait" horizontalDpi="0" verticalDpi="0" r:id="rId1"/>
  <rowBreaks count="2" manualBreakCount="2">
    <brk id="74" max="16383" man="1"/>
    <brk id="1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D3CE-4E04-41D8-A823-EE17D4C1D35A}">
  <sheetPr>
    <pageSetUpPr fitToPage="1"/>
  </sheetPr>
  <dimension ref="A1:AW56"/>
  <sheetViews>
    <sheetView topLeftCell="A51" workbookViewId="0">
      <selection activeCell="AD34" sqref="AD34"/>
    </sheetView>
  </sheetViews>
  <sheetFormatPr defaultRowHeight="13.5"/>
  <cols>
    <col min="1" max="17" width="3" customWidth="1"/>
    <col min="18" max="21" width="2.75" customWidth="1"/>
    <col min="22" max="41" width="3" customWidth="1"/>
    <col min="42" max="72" width="2.75" customWidth="1"/>
  </cols>
  <sheetData>
    <row r="1" spans="1:49" ht="35.25" customHeight="1">
      <c r="A1" s="257" t="s">
        <v>130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39"/>
      <c r="AQ1" s="39"/>
      <c r="AR1" s="39"/>
      <c r="AS1" s="39"/>
      <c r="AT1" s="39"/>
      <c r="AU1" s="39"/>
      <c r="AV1" s="39"/>
      <c r="AW1" s="39"/>
    </row>
    <row r="2" spans="1:49" ht="35.25" customHeight="1">
      <c r="A2" s="257" t="s">
        <v>37</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39"/>
      <c r="AQ2" s="39"/>
      <c r="AR2" s="39"/>
      <c r="AS2" s="39"/>
      <c r="AT2" s="39"/>
      <c r="AU2" s="39"/>
      <c r="AV2" s="39"/>
      <c r="AW2" s="39"/>
    </row>
    <row r="3" spans="1:49" ht="18.7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49" ht="36" customHeight="1">
      <c r="A4" s="257" t="s">
        <v>139</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row>
    <row r="5" spans="1:49" ht="16.5" customHeight="1"/>
    <row r="6" spans="1:49" s="2" customFormat="1" ht="16.5" customHeight="1" thickBot="1">
      <c r="A6" s="1" t="s">
        <v>78</v>
      </c>
      <c r="G6" s="3"/>
      <c r="H6" s="3"/>
      <c r="I6" s="3"/>
      <c r="J6" s="3"/>
      <c r="K6" s="3"/>
      <c r="L6" s="3"/>
      <c r="M6" s="3"/>
      <c r="N6" s="3"/>
      <c r="O6" s="3"/>
      <c r="P6" s="3"/>
      <c r="Q6" s="3"/>
      <c r="R6" s="3"/>
      <c r="S6" s="3"/>
      <c r="T6" s="3"/>
      <c r="U6" s="3"/>
      <c r="V6" s="3"/>
      <c r="W6" s="3"/>
      <c r="X6" s="3"/>
      <c r="Y6" s="3"/>
      <c r="Z6" s="3"/>
      <c r="AA6" s="3"/>
      <c r="AB6" s="3"/>
      <c r="AC6" s="3"/>
      <c r="AD6" s="3"/>
      <c r="AE6" s="13"/>
      <c r="AF6" s="3"/>
      <c r="AG6" s="3"/>
      <c r="AH6" s="3"/>
      <c r="AI6" s="3"/>
      <c r="AJ6" s="3"/>
      <c r="AK6" s="3"/>
      <c r="AL6" s="3"/>
      <c r="AM6" s="3"/>
      <c r="AN6" s="3"/>
    </row>
    <row r="7" spans="1:49" s="2" customFormat="1" ht="16.5" customHeight="1">
      <c r="A7" s="351"/>
      <c r="B7" s="352"/>
      <c r="C7" s="352"/>
      <c r="D7" s="352"/>
      <c r="E7" s="352"/>
      <c r="F7" s="353"/>
      <c r="G7" s="354">
        <f>A10</f>
        <v>1</v>
      </c>
      <c r="H7" s="355"/>
      <c r="I7" s="355"/>
      <c r="J7" s="355"/>
      <c r="K7" s="355"/>
      <c r="L7" s="356"/>
      <c r="M7" s="354">
        <f>A13</f>
        <v>2</v>
      </c>
      <c r="N7" s="355"/>
      <c r="O7" s="355"/>
      <c r="P7" s="355"/>
      <c r="Q7" s="355"/>
      <c r="R7" s="356"/>
      <c r="S7" s="354">
        <f>A16</f>
        <v>3</v>
      </c>
      <c r="T7" s="355"/>
      <c r="U7" s="355"/>
      <c r="V7" s="355"/>
      <c r="W7" s="355"/>
      <c r="X7" s="356"/>
      <c r="Y7" s="354">
        <f>A19</f>
        <v>4</v>
      </c>
      <c r="Z7" s="355"/>
      <c r="AA7" s="355"/>
      <c r="AB7" s="355"/>
      <c r="AC7" s="355"/>
      <c r="AD7" s="357"/>
      <c r="AE7" s="358" t="s">
        <v>0</v>
      </c>
      <c r="AF7" s="361" t="s">
        <v>1</v>
      </c>
      <c r="AG7" s="4" t="s">
        <v>2</v>
      </c>
      <c r="AH7" s="4" t="s">
        <v>3</v>
      </c>
      <c r="AI7" s="364" t="s">
        <v>2</v>
      </c>
      <c r="AJ7" s="365"/>
      <c r="AK7" s="366" t="s">
        <v>4</v>
      </c>
      <c r="AL7" s="366" t="s">
        <v>5</v>
      </c>
      <c r="AM7" s="369" t="s">
        <v>6</v>
      </c>
      <c r="AN7" s="370"/>
      <c r="AO7" s="375" t="s">
        <v>7</v>
      </c>
    </row>
    <row r="8" spans="1:49" s="2" customFormat="1" ht="16.5" customHeight="1">
      <c r="A8" s="378"/>
      <c r="B8" s="325"/>
      <c r="C8" s="325"/>
      <c r="D8" s="325"/>
      <c r="E8" s="325"/>
      <c r="F8" s="379"/>
      <c r="G8" s="380" t="str">
        <f>IF(A11=""," ",A11)</f>
        <v>アクターファイブ</v>
      </c>
      <c r="H8" s="381"/>
      <c r="I8" s="381"/>
      <c r="J8" s="381"/>
      <c r="K8" s="381"/>
      <c r="L8" s="382"/>
      <c r="M8" s="380" t="str">
        <f>IF(A14=""," ",A14)</f>
        <v>Ｃｏｌｏｒｓ</v>
      </c>
      <c r="N8" s="381"/>
      <c r="O8" s="381"/>
      <c r="P8" s="381"/>
      <c r="Q8" s="381"/>
      <c r="R8" s="382"/>
      <c r="S8" s="380" t="str">
        <f>IF(A17=""," ",A17)</f>
        <v>Ｃｏｐａｉｎ</v>
      </c>
      <c r="T8" s="381"/>
      <c r="U8" s="381"/>
      <c r="V8" s="381"/>
      <c r="W8" s="381"/>
      <c r="X8" s="382"/>
      <c r="Y8" s="380" t="str">
        <f>IF(A20=""," ",A20)</f>
        <v>ＲＯＳＳＯ</v>
      </c>
      <c r="Z8" s="381"/>
      <c r="AA8" s="381"/>
      <c r="AB8" s="381"/>
      <c r="AC8" s="381"/>
      <c r="AD8" s="386"/>
      <c r="AE8" s="359"/>
      <c r="AF8" s="362"/>
      <c r="AG8" s="5"/>
      <c r="AH8" s="5"/>
      <c r="AI8" s="388" t="s">
        <v>3</v>
      </c>
      <c r="AJ8" s="389"/>
      <c r="AK8" s="367"/>
      <c r="AL8" s="367"/>
      <c r="AM8" s="371"/>
      <c r="AN8" s="372"/>
      <c r="AO8" s="376"/>
    </row>
    <row r="9" spans="1:49" s="2" customFormat="1" ht="16.5" customHeight="1" thickBot="1">
      <c r="A9" s="390"/>
      <c r="B9" s="391"/>
      <c r="C9" s="391"/>
      <c r="D9" s="391"/>
      <c r="E9" s="391"/>
      <c r="F9" s="392"/>
      <c r="G9" s="383"/>
      <c r="H9" s="384"/>
      <c r="I9" s="384"/>
      <c r="J9" s="384"/>
      <c r="K9" s="384"/>
      <c r="L9" s="385"/>
      <c r="M9" s="383"/>
      <c r="N9" s="384"/>
      <c r="O9" s="384"/>
      <c r="P9" s="384"/>
      <c r="Q9" s="384"/>
      <c r="R9" s="385"/>
      <c r="S9" s="383"/>
      <c r="T9" s="384"/>
      <c r="U9" s="384"/>
      <c r="V9" s="384"/>
      <c r="W9" s="384"/>
      <c r="X9" s="385"/>
      <c r="Y9" s="383"/>
      <c r="Z9" s="384"/>
      <c r="AA9" s="384"/>
      <c r="AB9" s="384"/>
      <c r="AC9" s="384"/>
      <c r="AD9" s="387"/>
      <c r="AE9" s="360"/>
      <c r="AF9" s="363"/>
      <c r="AG9" s="6" t="s">
        <v>8</v>
      </c>
      <c r="AH9" s="6" t="s">
        <v>8</v>
      </c>
      <c r="AI9" s="393" t="s">
        <v>9</v>
      </c>
      <c r="AJ9" s="394"/>
      <c r="AK9" s="368"/>
      <c r="AL9" s="368"/>
      <c r="AM9" s="373"/>
      <c r="AN9" s="374"/>
      <c r="AO9" s="377"/>
    </row>
    <row r="10" spans="1:49" s="2" customFormat="1" ht="16.5" customHeight="1">
      <c r="A10" s="342">
        <v>1</v>
      </c>
      <c r="B10" s="343"/>
      <c r="C10" s="343"/>
      <c r="D10" s="343"/>
      <c r="E10" s="343"/>
      <c r="F10" s="344"/>
      <c r="G10" s="204"/>
      <c r="H10" s="179"/>
      <c r="I10" s="179"/>
      <c r="J10" s="179"/>
      <c r="K10" s="179"/>
      <c r="L10" s="196"/>
      <c r="M10" s="68"/>
      <c r="N10" s="69"/>
      <c r="O10" s="70">
        <v>15</v>
      </c>
      <c r="P10" s="69" t="s">
        <v>196</v>
      </c>
      <c r="Q10" s="71">
        <v>9</v>
      </c>
      <c r="R10" s="72"/>
      <c r="S10" s="68"/>
      <c r="T10" s="69"/>
      <c r="U10" s="70">
        <v>15</v>
      </c>
      <c r="V10" s="69" t="s">
        <v>196</v>
      </c>
      <c r="W10" s="71">
        <v>13</v>
      </c>
      <c r="X10" s="72"/>
      <c r="Y10" s="68"/>
      <c r="Z10" s="69"/>
      <c r="AA10" s="70">
        <v>14</v>
      </c>
      <c r="AB10" s="69" t="s">
        <v>196</v>
      </c>
      <c r="AC10" s="71">
        <v>15</v>
      </c>
      <c r="AD10" s="69"/>
      <c r="AE10" s="184">
        <f>COUNTIF(G10:AD12,"○")</f>
        <v>1</v>
      </c>
      <c r="AF10" s="187">
        <f>COUNTIF(G10:AD12,"●")</f>
        <v>1</v>
      </c>
      <c r="AG10" s="187">
        <f>N11+T11+Z11</f>
        <v>3</v>
      </c>
      <c r="AH10" s="187">
        <f>R11+X11+AD11</f>
        <v>3</v>
      </c>
      <c r="AI10" s="159">
        <f>IF(AH10=0,"----",AG10/AH10)</f>
        <v>1</v>
      </c>
      <c r="AJ10" s="160"/>
      <c r="AK10" s="190">
        <f>SUM(,O10:O12,U10:U12,AA10:AA12)</f>
        <v>84</v>
      </c>
      <c r="AL10" s="190">
        <f>SUM(Q10:Q12,W10:W12,AC10:AC12)</f>
        <v>81</v>
      </c>
      <c r="AM10" s="159">
        <f>AK10/AL10</f>
        <v>1.037037037037037</v>
      </c>
      <c r="AN10" s="160"/>
      <c r="AO10" s="165">
        <v>2</v>
      </c>
    </row>
    <row r="11" spans="1:49" s="2" customFormat="1" ht="16.5" customHeight="1">
      <c r="A11" s="336" t="s">
        <v>118</v>
      </c>
      <c r="B11" s="337"/>
      <c r="C11" s="337"/>
      <c r="D11" s="337"/>
      <c r="E11" s="337"/>
      <c r="F11" s="338"/>
      <c r="G11" s="205"/>
      <c r="H11" s="181"/>
      <c r="I11" s="181"/>
      <c r="J11" s="181"/>
      <c r="K11" s="181"/>
      <c r="L11" s="197"/>
      <c r="M11" s="73" t="str">
        <f>IF(N11&gt;R11,"○",IF(N11=R11,"△",IF(N11&lt;R11,"●")))</f>
        <v>○</v>
      </c>
      <c r="N11" s="74">
        <v>2</v>
      </c>
      <c r="O11" s="75">
        <v>15</v>
      </c>
      <c r="P11" s="76" t="str">
        <f>IF(O11="","","-")</f>
        <v>-</v>
      </c>
      <c r="Q11" s="77">
        <v>14</v>
      </c>
      <c r="R11" s="77">
        <v>0</v>
      </c>
      <c r="S11" s="73" t="str">
        <f>IF(T11&gt;X11,"○",IF(T11=X11,"△",IF(T11&lt;X11,"●")))</f>
        <v>△</v>
      </c>
      <c r="T11" s="74">
        <v>1</v>
      </c>
      <c r="U11" s="75">
        <v>12</v>
      </c>
      <c r="V11" s="76" t="str">
        <f>IF(U11="","","-")</f>
        <v>-</v>
      </c>
      <c r="W11" s="77">
        <v>15</v>
      </c>
      <c r="X11" s="77">
        <v>1</v>
      </c>
      <c r="Y11" s="73" t="str">
        <f>IF(Z11&gt;AD11,"○",IF(Z11=AD11,"△",IF(Z11&lt;AD11,"●")))</f>
        <v>●</v>
      </c>
      <c r="Z11" s="74">
        <v>0</v>
      </c>
      <c r="AA11" s="75">
        <v>13</v>
      </c>
      <c r="AB11" s="76" t="str">
        <f>IF(AA11="","","-")</f>
        <v>-</v>
      </c>
      <c r="AC11" s="77">
        <v>15</v>
      </c>
      <c r="AD11" s="74">
        <v>2</v>
      </c>
      <c r="AE11" s="185"/>
      <c r="AF11" s="188"/>
      <c r="AG11" s="188"/>
      <c r="AH11" s="188"/>
      <c r="AI11" s="161"/>
      <c r="AJ11" s="162"/>
      <c r="AK11" s="191"/>
      <c r="AL11" s="191"/>
      <c r="AM11" s="161"/>
      <c r="AN11" s="162"/>
      <c r="AO11" s="166"/>
    </row>
    <row r="12" spans="1:49" s="2" customFormat="1" ht="16.5" customHeight="1" thickBot="1">
      <c r="A12" s="345"/>
      <c r="B12" s="346"/>
      <c r="C12" s="346"/>
      <c r="D12" s="346"/>
      <c r="E12" s="346"/>
      <c r="F12" s="347"/>
      <c r="G12" s="206"/>
      <c r="H12" s="183"/>
      <c r="I12" s="183"/>
      <c r="J12" s="183"/>
      <c r="K12" s="183"/>
      <c r="L12" s="198"/>
      <c r="M12" s="78"/>
      <c r="N12" s="79"/>
      <c r="O12" s="80"/>
      <c r="P12" s="79" t="str">
        <f>IF(O12="","","-")</f>
        <v/>
      </c>
      <c r="Q12" s="81"/>
      <c r="R12" s="82"/>
      <c r="S12" s="78"/>
      <c r="T12" s="79"/>
      <c r="U12" s="80"/>
      <c r="V12" s="79" t="str">
        <f>IF(U12="","","-")</f>
        <v/>
      </c>
      <c r="W12" s="81"/>
      <c r="X12" s="82"/>
      <c r="Y12" s="78"/>
      <c r="Z12" s="79"/>
      <c r="AA12" s="80"/>
      <c r="AB12" s="79" t="str">
        <f>IF(AA12="","","-")</f>
        <v/>
      </c>
      <c r="AC12" s="81"/>
      <c r="AD12" s="79"/>
      <c r="AE12" s="186"/>
      <c r="AF12" s="189"/>
      <c r="AG12" s="189"/>
      <c r="AH12" s="189"/>
      <c r="AI12" s="163"/>
      <c r="AJ12" s="164"/>
      <c r="AK12" s="192"/>
      <c r="AL12" s="192"/>
      <c r="AM12" s="163"/>
      <c r="AN12" s="164"/>
      <c r="AO12" s="167"/>
    </row>
    <row r="13" spans="1:49" s="2" customFormat="1" ht="16.5" customHeight="1">
      <c r="A13" s="342">
        <v>2</v>
      </c>
      <c r="B13" s="343"/>
      <c r="C13" s="343"/>
      <c r="D13" s="343"/>
      <c r="E13" s="343"/>
      <c r="F13" s="344"/>
      <c r="G13" s="68"/>
      <c r="H13" s="69"/>
      <c r="I13" s="70">
        <f>Q10</f>
        <v>9</v>
      </c>
      <c r="J13" s="69" t="s">
        <v>196</v>
      </c>
      <c r="K13" s="71">
        <f>O10</f>
        <v>15</v>
      </c>
      <c r="L13" s="72"/>
      <c r="M13" s="180"/>
      <c r="N13" s="181"/>
      <c r="O13" s="181"/>
      <c r="P13" s="181"/>
      <c r="Q13" s="181"/>
      <c r="R13" s="197"/>
      <c r="S13" s="68"/>
      <c r="T13" s="69"/>
      <c r="U13" s="70">
        <v>10</v>
      </c>
      <c r="V13" s="69" t="s">
        <v>196</v>
      </c>
      <c r="W13" s="71">
        <v>15</v>
      </c>
      <c r="X13" s="72"/>
      <c r="Y13" s="68"/>
      <c r="Z13" s="69"/>
      <c r="AA13" s="70">
        <v>9</v>
      </c>
      <c r="AB13" s="69" t="s">
        <v>196</v>
      </c>
      <c r="AC13" s="71">
        <v>15</v>
      </c>
      <c r="AD13" s="69"/>
      <c r="AE13" s="184">
        <f>COUNTIF(G13:AD15,"○")</f>
        <v>0</v>
      </c>
      <c r="AF13" s="187">
        <f>COUNTIF(G13:AD15,"●")</f>
        <v>3</v>
      </c>
      <c r="AG13" s="187">
        <f>H14+T14+Z14</f>
        <v>0</v>
      </c>
      <c r="AH13" s="187">
        <f>L14+X14+AD14</f>
        <v>6</v>
      </c>
      <c r="AI13" s="159">
        <f>IF(AH13=0,"----",AG13/AH13)</f>
        <v>0</v>
      </c>
      <c r="AJ13" s="160"/>
      <c r="AK13" s="190">
        <f>SUM(I13:I15,U13:U15,AA13:AA15)</f>
        <v>68</v>
      </c>
      <c r="AL13" s="190">
        <f>SUM(K13:K15,W13:W15,AC13:AC15)</f>
        <v>90</v>
      </c>
      <c r="AM13" s="159">
        <f>AK13/AL13</f>
        <v>0.75555555555555554</v>
      </c>
      <c r="AN13" s="160"/>
      <c r="AO13" s="202">
        <v>4</v>
      </c>
    </row>
    <row r="14" spans="1:49" s="2" customFormat="1" ht="16.5" customHeight="1">
      <c r="A14" s="336" t="s">
        <v>103</v>
      </c>
      <c r="B14" s="337"/>
      <c r="C14" s="337"/>
      <c r="D14" s="337"/>
      <c r="E14" s="337"/>
      <c r="F14" s="338"/>
      <c r="G14" s="73" t="str">
        <f>IF(M11="○","●",IF(M11="△","△",IF(M11="●","○",IF(M11="",""))))</f>
        <v>●</v>
      </c>
      <c r="H14" s="74">
        <f>IF(R11="","",R11)</f>
        <v>0</v>
      </c>
      <c r="I14" s="75">
        <f>IF(Q11="","",Q11)</f>
        <v>14</v>
      </c>
      <c r="J14" s="76" t="str">
        <f>IF(I14="","","-")</f>
        <v>-</v>
      </c>
      <c r="K14" s="77">
        <f>IF(O11="","",O11)</f>
        <v>15</v>
      </c>
      <c r="L14" s="77">
        <f>IF(N11="","",N11)</f>
        <v>2</v>
      </c>
      <c r="M14" s="180"/>
      <c r="N14" s="181"/>
      <c r="O14" s="181"/>
      <c r="P14" s="181"/>
      <c r="Q14" s="181"/>
      <c r="R14" s="197"/>
      <c r="S14" s="73" t="str">
        <f>IF(T14&gt;X14,"○",IF(T14=X14,"△",IF(T14&lt;X14,"●")))</f>
        <v>●</v>
      </c>
      <c r="T14" s="74">
        <v>0</v>
      </c>
      <c r="U14" s="75">
        <v>12</v>
      </c>
      <c r="V14" s="76" t="str">
        <f>IF(U14="","","-")</f>
        <v>-</v>
      </c>
      <c r="W14" s="77">
        <v>15</v>
      </c>
      <c r="X14" s="77">
        <v>2</v>
      </c>
      <c r="Y14" s="73" t="str">
        <f>IF(Z14&gt;AD14,"○",IF(Z14=AD14,"△",IF(Z14&lt;AD14,"●")))</f>
        <v>●</v>
      </c>
      <c r="Z14" s="74">
        <v>0</v>
      </c>
      <c r="AA14" s="75">
        <v>14</v>
      </c>
      <c r="AB14" s="76" t="str">
        <f>IF(AA14="","","-")</f>
        <v>-</v>
      </c>
      <c r="AC14" s="77">
        <v>15</v>
      </c>
      <c r="AD14" s="74">
        <v>2</v>
      </c>
      <c r="AE14" s="185"/>
      <c r="AF14" s="188"/>
      <c r="AG14" s="188"/>
      <c r="AH14" s="188"/>
      <c r="AI14" s="161"/>
      <c r="AJ14" s="162"/>
      <c r="AK14" s="191"/>
      <c r="AL14" s="191"/>
      <c r="AM14" s="161"/>
      <c r="AN14" s="162"/>
      <c r="AO14" s="166"/>
    </row>
    <row r="15" spans="1:49" s="2" customFormat="1" ht="16.5" customHeight="1" thickBot="1">
      <c r="A15" s="339"/>
      <c r="B15" s="340"/>
      <c r="C15" s="340"/>
      <c r="D15" s="340"/>
      <c r="E15" s="340"/>
      <c r="F15" s="341"/>
      <c r="G15" s="78"/>
      <c r="H15" s="79"/>
      <c r="I15" s="80" t="str">
        <f>IF(Q12="","",Q12)</f>
        <v/>
      </c>
      <c r="J15" s="79" t="str">
        <f>IF(I15="","","-")</f>
        <v/>
      </c>
      <c r="K15" s="81" t="str">
        <f>IF(O12="","",O12)</f>
        <v/>
      </c>
      <c r="L15" s="82"/>
      <c r="M15" s="180"/>
      <c r="N15" s="181"/>
      <c r="O15" s="181"/>
      <c r="P15" s="181"/>
      <c r="Q15" s="181"/>
      <c r="R15" s="197"/>
      <c r="S15" s="78"/>
      <c r="T15" s="79"/>
      <c r="U15" s="80"/>
      <c r="V15" s="79" t="str">
        <f>IF(U15="","","-")</f>
        <v/>
      </c>
      <c r="W15" s="81"/>
      <c r="X15" s="82"/>
      <c r="Y15" s="78"/>
      <c r="Z15" s="79"/>
      <c r="AA15" s="80"/>
      <c r="AB15" s="79" t="str">
        <f>IF(AA15="","","-")</f>
        <v/>
      </c>
      <c r="AC15" s="81"/>
      <c r="AD15" s="79"/>
      <c r="AE15" s="186"/>
      <c r="AF15" s="189"/>
      <c r="AG15" s="189"/>
      <c r="AH15" s="189"/>
      <c r="AI15" s="163"/>
      <c r="AJ15" s="164"/>
      <c r="AK15" s="192"/>
      <c r="AL15" s="192"/>
      <c r="AM15" s="163"/>
      <c r="AN15" s="164"/>
      <c r="AO15" s="203"/>
    </row>
    <row r="16" spans="1:49" s="2" customFormat="1" ht="16.5" customHeight="1">
      <c r="A16" s="348">
        <v>3</v>
      </c>
      <c r="B16" s="349"/>
      <c r="C16" s="349"/>
      <c r="D16" s="349"/>
      <c r="E16" s="349"/>
      <c r="F16" s="350"/>
      <c r="G16" s="68"/>
      <c r="H16" s="69"/>
      <c r="I16" s="70">
        <f>W10</f>
        <v>13</v>
      </c>
      <c r="J16" s="69" t="s">
        <v>196</v>
      </c>
      <c r="K16" s="71">
        <f>U10</f>
        <v>15</v>
      </c>
      <c r="L16" s="72"/>
      <c r="M16" s="68"/>
      <c r="N16" s="69"/>
      <c r="O16" s="70">
        <f>W13</f>
        <v>15</v>
      </c>
      <c r="P16" s="69" t="s">
        <v>196</v>
      </c>
      <c r="Q16" s="71">
        <f>U13</f>
        <v>10</v>
      </c>
      <c r="R16" s="72"/>
      <c r="S16" s="178"/>
      <c r="T16" s="179"/>
      <c r="U16" s="179"/>
      <c r="V16" s="179"/>
      <c r="W16" s="179"/>
      <c r="X16" s="196"/>
      <c r="Y16" s="68"/>
      <c r="Z16" s="69"/>
      <c r="AA16" s="70">
        <v>9</v>
      </c>
      <c r="AB16" s="69" t="s">
        <v>196</v>
      </c>
      <c r="AC16" s="71">
        <v>15</v>
      </c>
      <c r="AD16" s="69"/>
      <c r="AE16" s="184">
        <f>COUNTIF(G16:AD18,"○")</f>
        <v>1</v>
      </c>
      <c r="AF16" s="187">
        <f>COUNTIF(G16:AD18,"●")</f>
        <v>1</v>
      </c>
      <c r="AG16" s="187">
        <f>H17+N17+Z17</f>
        <v>3</v>
      </c>
      <c r="AH16" s="187">
        <f>L17+R17+AD17</f>
        <v>3</v>
      </c>
      <c r="AI16" s="159">
        <f>IF(AH16=0,"----",AG16/AH16)</f>
        <v>1</v>
      </c>
      <c r="AJ16" s="160"/>
      <c r="AK16" s="190">
        <f>SUM(I16:I18,O16:O18,AA16:AA18)</f>
        <v>75</v>
      </c>
      <c r="AL16" s="190">
        <f>SUM(K16:K18,Q16:Q18,AC16:AC18)</f>
        <v>79</v>
      </c>
      <c r="AM16" s="159">
        <f>AK16/AL16</f>
        <v>0.94936708860759489</v>
      </c>
      <c r="AN16" s="160"/>
      <c r="AO16" s="165">
        <v>3</v>
      </c>
    </row>
    <row r="17" spans="1:42" s="2" customFormat="1" ht="16.5" customHeight="1">
      <c r="A17" s="336" t="s">
        <v>117</v>
      </c>
      <c r="B17" s="337"/>
      <c r="C17" s="337"/>
      <c r="D17" s="337"/>
      <c r="E17" s="337"/>
      <c r="F17" s="338"/>
      <c r="G17" s="73" t="str">
        <f>IF(S11="○","●",IF(S11="△","△",IF(S11="●","○",IF(S11="",""))))</f>
        <v>△</v>
      </c>
      <c r="H17" s="74">
        <f>IF(X11="","",X11)</f>
        <v>1</v>
      </c>
      <c r="I17" s="75">
        <f>IF(W11="","",W11)</f>
        <v>15</v>
      </c>
      <c r="J17" s="76" t="str">
        <f>IF(I17="","","-")</f>
        <v>-</v>
      </c>
      <c r="K17" s="77">
        <f>IF(U11="","",U11)</f>
        <v>12</v>
      </c>
      <c r="L17" s="77">
        <f>IF(T11="","",T11)</f>
        <v>1</v>
      </c>
      <c r="M17" s="73" t="str">
        <f>IF(S14="○","●",IF(S14="△","△",IF(S14="●","○",IF(S14="",""))))</f>
        <v>○</v>
      </c>
      <c r="N17" s="74">
        <f>IF(X14="","",X14)</f>
        <v>2</v>
      </c>
      <c r="O17" s="75">
        <f>IF(W14="","",W14)</f>
        <v>15</v>
      </c>
      <c r="P17" s="76" t="str">
        <f>IF(O17="","","-")</f>
        <v>-</v>
      </c>
      <c r="Q17" s="77">
        <f>IF(U14="","",U14)</f>
        <v>12</v>
      </c>
      <c r="R17" s="77">
        <f>IF(T14="","",T14)</f>
        <v>0</v>
      </c>
      <c r="S17" s="180"/>
      <c r="T17" s="181"/>
      <c r="U17" s="181"/>
      <c r="V17" s="181"/>
      <c r="W17" s="181"/>
      <c r="X17" s="197"/>
      <c r="Y17" s="73" t="str">
        <f>IF(Z17&gt;AD17,"○",IF(Z17=AD17,"△",IF(Z17&lt;AD17,"●")))</f>
        <v>●</v>
      </c>
      <c r="Z17" s="74">
        <v>0</v>
      </c>
      <c r="AA17" s="75">
        <v>8</v>
      </c>
      <c r="AB17" s="76" t="str">
        <f>IF(AA17="","","-")</f>
        <v>-</v>
      </c>
      <c r="AC17" s="77">
        <v>15</v>
      </c>
      <c r="AD17" s="74">
        <v>2</v>
      </c>
      <c r="AE17" s="185"/>
      <c r="AF17" s="188"/>
      <c r="AG17" s="188"/>
      <c r="AH17" s="188"/>
      <c r="AI17" s="161"/>
      <c r="AJ17" s="162"/>
      <c r="AK17" s="191"/>
      <c r="AL17" s="191"/>
      <c r="AM17" s="161"/>
      <c r="AN17" s="162"/>
      <c r="AO17" s="166"/>
    </row>
    <row r="18" spans="1:42" s="2" customFormat="1" ht="16.5" customHeight="1" thickBot="1">
      <c r="A18" s="345"/>
      <c r="B18" s="346"/>
      <c r="C18" s="346"/>
      <c r="D18" s="346"/>
      <c r="E18" s="346"/>
      <c r="F18" s="347"/>
      <c r="G18" s="78"/>
      <c r="H18" s="79"/>
      <c r="I18" s="80" t="str">
        <f>IF(W12="","",W12)</f>
        <v/>
      </c>
      <c r="J18" s="79" t="str">
        <f>IF(I18="","","-")</f>
        <v/>
      </c>
      <c r="K18" s="81" t="str">
        <f>IF(U12="","",U12)</f>
        <v/>
      </c>
      <c r="L18" s="82"/>
      <c r="M18" s="78"/>
      <c r="N18" s="79"/>
      <c r="O18" s="80" t="str">
        <f>IF(W15="","",W15)</f>
        <v/>
      </c>
      <c r="P18" s="79" t="str">
        <f>IF(O18="","","-")</f>
        <v/>
      </c>
      <c r="Q18" s="81" t="str">
        <f>IF(U15="","",U15)</f>
        <v/>
      </c>
      <c r="R18" s="82"/>
      <c r="S18" s="182"/>
      <c r="T18" s="183"/>
      <c r="U18" s="183"/>
      <c r="V18" s="183"/>
      <c r="W18" s="183"/>
      <c r="X18" s="198"/>
      <c r="Y18" s="78"/>
      <c r="Z18" s="79"/>
      <c r="AA18" s="80"/>
      <c r="AB18" s="79" t="str">
        <f>IF(AA18="","","-")</f>
        <v/>
      </c>
      <c r="AC18" s="81"/>
      <c r="AD18" s="79"/>
      <c r="AE18" s="186"/>
      <c r="AF18" s="189"/>
      <c r="AG18" s="189"/>
      <c r="AH18" s="189"/>
      <c r="AI18" s="163"/>
      <c r="AJ18" s="164"/>
      <c r="AK18" s="192"/>
      <c r="AL18" s="192"/>
      <c r="AM18" s="163"/>
      <c r="AN18" s="164"/>
      <c r="AO18" s="167"/>
    </row>
    <row r="19" spans="1:42" s="2" customFormat="1" ht="16.5" customHeight="1">
      <c r="A19" s="342">
        <v>4</v>
      </c>
      <c r="B19" s="343"/>
      <c r="C19" s="343"/>
      <c r="D19" s="343"/>
      <c r="E19" s="343"/>
      <c r="F19" s="344"/>
      <c r="G19" s="68"/>
      <c r="H19" s="69"/>
      <c r="I19" s="70">
        <f>AC10</f>
        <v>15</v>
      </c>
      <c r="J19" s="69" t="s">
        <v>196</v>
      </c>
      <c r="K19" s="71">
        <f>AA10</f>
        <v>14</v>
      </c>
      <c r="L19" s="72"/>
      <c r="M19" s="68"/>
      <c r="N19" s="69"/>
      <c r="O19" s="70">
        <f>AC13</f>
        <v>15</v>
      </c>
      <c r="P19" s="69" t="s">
        <v>196</v>
      </c>
      <c r="Q19" s="71">
        <f>AA13</f>
        <v>9</v>
      </c>
      <c r="R19" s="72"/>
      <c r="S19" s="68"/>
      <c r="T19" s="69"/>
      <c r="U19" s="70">
        <f>AC16</f>
        <v>15</v>
      </c>
      <c r="V19" s="69" t="s">
        <v>196</v>
      </c>
      <c r="W19" s="71">
        <f>AA16</f>
        <v>9</v>
      </c>
      <c r="X19" s="72"/>
      <c r="Y19" s="178"/>
      <c r="Z19" s="179"/>
      <c r="AA19" s="179"/>
      <c r="AB19" s="179"/>
      <c r="AC19" s="179"/>
      <c r="AD19" s="179"/>
      <c r="AE19" s="184">
        <f>COUNTIF(G19:AD21,"○")</f>
        <v>3</v>
      </c>
      <c r="AF19" s="187">
        <f>COUNTIF(G19:AD21,"●")</f>
        <v>0</v>
      </c>
      <c r="AG19" s="187">
        <f>H20+N20+T20</f>
        <v>6</v>
      </c>
      <c r="AH19" s="187">
        <f>L20+R20+X20</f>
        <v>0</v>
      </c>
      <c r="AI19" s="159" t="str">
        <f>IF(AH19=0,"----",AG19/AH19)</f>
        <v>----</v>
      </c>
      <c r="AJ19" s="160"/>
      <c r="AK19" s="190">
        <f>SUM(I19:I21,O19:O21,U19:U21)</f>
        <v>90</v>
      </c>
      <c r="AL19" s="190">
        <f>SUM(K19:K21,Q19:Q21,W19:W21)</f>
        <v>67</v>
      </c>
      <c r="AM19" s="159">
        <f>AK19/AL19</f>
        <v>1.3432835820895523</v>
      </c>
      <c r="AN19" s="160"/>
      <c r="AO19" s="165">
        <v>1</v>
      </c>
    </row>
    <row r="20" spans="1:42" s="2" customFormat="1" ht="16.5" customHeight="1">
      <c r="A20" s="336" t="s">
        <v>119</v>
      </c>
      <c r="B20" s="337"/>
      <c r="C20" s="337"/>
      <c r="D20" s="337"/>
      <c r="E20" s="337"/>
      <c r="F20" s="338"/>
      <c r="G20" s="73" t="str">
        <f>IF(Y11="○","●",IF(Y11="△","△",IF(Y11="●","○",IF(Y11="",""))))</f>
        <v>○</v>
      </c>
      <c r="H20" s="74">
        <f>IF(AD11="","",AD11)</f>
        <v>2</v>
      </c>
      <c r="I20" s="75">
        <f>IF(AC11="","",AC11)</f>
        <v>15</v>
      </c>
      <c r="J20" s="76" t="str">
        <f>IF(I20="","","-")</f>
        <v>-</v>
      </c>
      <c r="K20" s="77">
        <f>IF(AA11="","",AA11)</f>
        <v>13</v>
      </c>
      <c r="L20" s="77">
        <f>IF(Z11="","",Z11)</f>
        <v>0</v>
      </c>
      <c r="M20" s="73" t="str">
        <f>IF(Y14="○","●",IF(Y14="△","△",IF(Y14="●","○",IF(Y14="",""))))</f>
        <v>○</v>
      </c>
      <c r="N20" s="74">
        <f>IF(AD14="","",AD14)</f>
        <v>2</v>
      </c>
      <c r="O20" s="75">
        <f>IF(AC14="","",AC14)</f>
        <v>15</v>
      </c>
      <c r="P20" s="76" t="str">
        <f>IF(O20="","","-")</f>
        <v>-</v>
      </c>
      <c r="Q20" s="77">
        <f>IF(AA14="","",AA14)</f>
        <v>14</v>
      </c>
      <c r="R20" s="77">
        <f>IF(Z14="","",Z14)</f>
        <v>0</v>
      </c>
      <c r="S20" s="73" t="str">
        <f>IF(Y17="○","●",IF(Y17="△","△",IF(Y17="●","○",IF(Y17="",""))))</f>
        <v>○</v>
      </c>
      <c r="T20" s="74">
        <f>IF(AD17="","",AD17)</f>
        <v>2</v>
      </c>
      <c r="U20" s="75">
        <f>IF(AC17="","",AC17)</f>
        <v>15</v>
      </c>
      <c r="V20" s="76" t="str">
        <f>IF(U20="","","-")</f>
        <v>-</v>
      </c>
      <c r="W20" s="77">
        <f>IF(AA17="","",AA17)</f>
        <v>8</v>
      </c>
      <c r="X20" s="77">
        <f>IF(Z17="","",Z17)</f>
        <v>0</v>
      </c>
      <c r="Y20" s="180"/>
      <c r="Z20" s="181"/>
      <c r="AA20" s="181"/>
      <c r="AB20" s="181"/>
      <c r="AC20" s="181"/>
      <c r="AD20" s="181"/>
      <c r="AE20" s="185"/>
      <c r="AF20" s="188"/>
      <c r="AG20" s="188"/>
      <c r="AH20" s="188"/>
      <c r="AI20" s="161"/>
      <c r="AJ20" s="162"/>
      <c r="AK20" s="191"/>
      <c r="AL20" s="191"/>
      <c r="AM20" s="161"/>
      <c r="AN20" s="162"/>
      <c r="AO20" s="166"/>
    </row>
    <row r="21" spans="1:42" s="2" customFormat="1" ht="16.5" customHeight="1" thickBot="1">
      <c r="A21" s="339"/>
      <c r="B21" s="340"/>
      <c r="C21" s="340"/>
      <c r="D21" s="340"/>
      <c r="E21" s="340"/>
      <c r="F21" s="341"/>
      <c r="G21" s="78"/>
      <c r="H21" s="79"/>
      <c r="I21" s="80" t="str">
        <f>IF(AC12="","",AC12)</f>
        <v/>
      </c>
      <c r="J21" s="79" t="str">
        <f>IF(I21="","","-")</f>
        <v/>
      </c>
      <c r="K21" s="81" t="str">
        <f>IF(AA12="","",AA12)</f>
        <v/>
      </c>
      <c r="L21" s="82"/>
      <c r="M21" s="78"/>
      <c r="N21" s="79"/>
      <c r="O21" s="80" t="str">
        <f>IF(AC15="","",AC15)</f>
        <v/>
      </c>
      <c r="P21" s="79" t="str">
        <f>IF(O21="","","-")</f>
        <v/>
      </c>
      <c r="Q21" s="81" t="str">
        <f>IF(AA15="","",AA15)</f>
        <v/>
      </c>
      <c r="R21" s="82"/>
      <c r="S21" s="78"/>
      <c r="T21" s="79"/>
      <c r="U21" s="80" t="str">
        <f>IF(AC18="","",AC18)</f>
        <v/>
      </c>
      <c r="V21" s="79" t="str">
        <f>IF(U21="","","-")</f>
        <v/>
      </c>
      <c r="W21" s="81" t="str">
        <f>IF(AA18="","",AA18)</f>
        <v/>
      </c>
      <c r="X21" s="82"/>
      <c r="Y21" s="182"/>
      <c r="Z21" s="183"/>
      <c r="AA21" s="183"/>
      <c r="AB21" s="183"/>
      <c r="AC21" s="183"/>
      <c r="AD21" s="183"/>
      <c r="AE21" s="186"/>
      <c r="AF21" s="189"/>
      <c r="AG21" s="189"/>
      <c r="AH21" s="189"/>
      <c r="AI21" s="163"/>
      <c r="AJ21" s="164"/>
      <c r="AK21" s="192"/>
      <c r="AL21" s="192"/>
      <c r="AM21" s="163"/>
      <c r="AN21" s="164"/>
      <c r="AO21" s="167"/>
    </row>
    <row r="22" spans="1:42" s="63" customFormat="1" ht="15.75" customHeight="1">
      <c r="A22" s="113"/>
      <c r="B22" s="113"/>
      <c r="C22" s="261" t="s">
        <v>197</v>
      </c>
      <c r="D22" s="261"/>
      <c r="E22" s="260" t="str">
        <f>IF(AO10=1,A11,IF(AO13=1,A14,IF(AO16=1,A17,IF(AO19=1,A20))))</f>
        <v>ＲＯＳＳＯ</v>
      </c>
      <c r="F22" s="260"/>
      <c r="G22" s="260"/>
      <c r="H22" s="260"/>
      <c r="I22" s="260"/>
      <c r="J22" s="260"/>
      <c r="K22" s="261" t="s">
        <v>198</v>
      </c>
      <c r="L22" s="261"/>
      <c r="M22" s="260" t="str">
        <f>IF(AO10=2,A11,IF(AO13=2,A14,IF(AO16=2,A17,IF(AO19=2,A20))))</f>
        <v>アクターファイブ</v>
      </c>
      <c r="N22" s="260"/>
      <c r="O22" s="260"/>
      <c r="P22" s="260"/>
      <c r="Q22" s="260"/>
      <c r="R22" s="260"/>
      <c r="S22" s="261" t="s">
        <v>199</v>
      </c>
      <c r="T22" s="261"/>
      <c r="U22" s="260" t="str">
        <f>IF(AO10=3,A11,IF(AO13=3,A14,IF(AO16=3,A17,IF(AO19=3,A20))))</f>
        <v>Ｃｏｐａｉｎ</v>
      </c>
      <c r="V22" s="260"/>
      <c r="W22" s="260"/>
      <c r="X22" s="260"/>
      <c r="Y22" s="260"/>
      <c r="Z22" s="260"/>
      <c r="AA22" s="261" t="s">
        <v>200</v>
      </c>
      <c r="AB22" s="261"/>
      <c r="AC22" s="260" t="str">
        <f>IF(AO10=4,A11,IF(AO13=4,A14,IF(AO16=4,A17,IF(AO19=4,A20))))</f>
        <v>Ｃｏｌｏｒｓ</v>
      </c>
      <c r="AD22" s="260"/>
      <c r="AE22" s="260"/>
      <c r="AF22" s="260"/>
      <c r="AG22" s="260"/>
      <c r="AH22" s="260"/>
      <c r="AI22" s="76"/>
      <c r="AJ22" s="118"/>
      <c r="AK22" s="118"/>
      <c r="AL22" s="93"/>
      <c r="AM22" s="93"/>
      <c r="AN22" s="118"/>
      <c r="AO22" s="118"/>
      <c r="AP22" s="94"/>
    </row>
    <row r="23" spans="1:42" s="2" customFormat="1" ht="16.5" customHeight="1"/>
    <row r="24" spans="1:42" s="2" customFormat="1" ht="16.5" customHeight="1">
      <c r="A24" s="321" t="str">
        <f>A11</f>
        <v>アクターファイブ</v>
      </c>
      <c r="B24" s="321"/>
      <c r="C24" s="321"/>
      <c r="D24" s="321"/>
      <c r="E24" s="321"/>
      <c r="F24" s="10">
        <f>A10</f>
        <v>1</v>
      </c>
      <c r="H24" s="7"/>
      <c r="I24" s="7"/>
      <c r="J24" s="7"/>
      <c r="K24" s="7"/>
      <c r="L24" s="7"/>
      <c r="M24" s="10">
        <f>A19</f>
        <v>4</v>
      </c>
      <c r="N24" s="322" t="str">
        <f>A20</f>
        <v>ＲＯＳＳＯ</v>
      </c>
      <c r="O24" s="322"/>
      <c r="P24" s="322"/>
      <c r="Q24" s="322"/>
      <c r="R24" s="322"/>
      <c r="S24" s="11"/>
      <c r="T24" s="325" t="s">
        <v>138</v>
      </c>
      <c r="U24" s="324"/>
      <c r="V24" s="324"/>
      <c r="W24" s="324"/>
      <c r="X24" s="324"/>
      <c r="Y24" s="324"/>
      <c r="Z24" s="324"/>
      <c r="AA24" s="324"/>
      <c r="AB24" s="324"/>
      <c r="AC24" s="324"/>
      <c r="AD24" s="324"/>
      <c r="AE24" s="324"/>
      <c r="AF24" s="324"/>
      <c r="AG24" s="324"/>
      <c r="AH24" s="324"/>
      <c r="AI24" s="324" t="s">
        <v>10</v>
      </c>
      <c r="AJ24" s="324"/>
      <c r="AK24" s="324"/>
      <c r="AL24" s="324"/>
      <c r="AM24" s="324"/>
    </row>
    <row r="25" spans="1:42" s="2" customFormat="1" ht="16.5" customHeight="1">
      <c r="D25" s="7"/>
      <c r="E25" s="7"/>
      <c r="F25" s="7"/>
      <c r="G25" s="327"/>
      <c r="H25" s="328"/>
      <c r="I25" s="328"/>
      <c r="J25" s="328"/>
      <c r="K25" s="328"/>
      <c r="L25" s="329"/>
      <c r="M25" s="7"/>
      <c r="N25" s="7"/>
      <c r="P25" s="7"/>
      <c r="Q25" s="7"/>
      <c r="R25" s="7"/>
      <c r="T25" s="9" t="s">
        <v>17</v>
      </c>
      <c r="U25" s="7"/>
      <c r="V25" s="7"/>
      <c r="W25" s="7"/>
      <c r="X25" s="323" t="str">
        <f>A11</f>
        <v>アクターファイブ</v>
      </c>
      <c r="Y25" s="323"/>
      <c r="Z25" s="323"/>
      <c r="AA25" s="323"/>
      <c r="AB25" s="323"/>
      <c r="AC25" s="8" t="s">
        <v>11</v>
      </c>
      <c r="AD25" s="323" t="str">
        <f>A14</f>
        <v>Ｃｏｌｏｒｓ</v>
      </c>
      <c r="AE25" s="323"/>
      <c r="AF25" s="323"/>
      <c r="AG25" s="323"/>
      <c r="AH25" s="323"/>
      <c r="AI25" s="323" t="s">
        <v>18</v>
      </c>
      <c r="AJ25" s="323"/>
      <c r="AK25" s="323"/>
      <c r="AL25" s="323"/>
      <c r="AM25" s="323"/>
    </row>
    <row r="26" spans="1:42" s="2" customFormat="1" ht="16.5" customHeight="1">
      <c r="D26" s="7"/>
      <c r="E26" s="7"/>
      <c r="G26" s="330"/>
      <c r="H26" s="331"/>
      <c r="I26" s="331"/>
      <c r="J26" s="331"/>
      <c r="K26" s="331"/>
      <c r="L26" s="332"/>
      <c r="M26" s="7"/>
      <c r="N26" s="7"/>
      <c r="P26" s="7"/>
      <c r="Q26" s="7"/>
      <c r="R26" s="7"/>
      <c r="T26" s="9" t="s">
        <v>12</v>
      </c>
      <c r="U26" s="7"/>
      <c r="V26" s="7"/>
      <c r="W26" s="7"/>
      <c r="X26" s="323" t="str">
        <f>A17</f>
        <v>Ｃｏｐａｉｎ</v>
      </c>
      <c r="Y26" s="323"/>
      <c r="Z26" s="323"/>
      <c r="AA26" s="323"/>
      <c r="AB26" s="323"/>
      <c r="AC26" s="8" t="s">
        <v>11</v>
      </c>
      <c r="AD26" s="323" t="str">
        <f>A20</f>
        <v>ＲＯＳＳＯ</v>
      </c>
      <c r="AE26" s="323"/>
      <c r="AF26" s="323"/>
      <c r="AG26" s="323"/>
      <c r="AH26" s="323"/>
      <c r="AI26" s="323" t="s">
        <v>19</v>
      </c>
      <c r="AJ26" s="323"/>
      <c r="AK26" s="323"/>
      <c r="AL26" s="323"/>
      <c r="AM26" s="323"/>
    </row>
    <row r="27" spans="1:42" s="2" customFormat="1" ht="16.5" customHeight="1">
      <c r="D27" s="7"/>
      <c r="E27" s="7"/>
      <c r="F27" s="7"/>
      <c r="G27" s="330"/>
      <c r="H27" s="331"/>
      <c r="I27" s="331"/>
      <c r="J27" s="331"/>
      <c r="K27" s="331"/>
      <c r="L27" s="332"/>
      <c r="M27" s="7"/>
      <c r="N27" s="7"/>
      <c r="P27" s="7"/>
      <c r="Q27" s="7"/>
      <c r="R27" s="7"/>
      <c r="T27" s="9" t="s">
        <v>13</v>
      </c>
      <c r="U27" s="7"/>
      <c r="V27" s="7"/>
      <c r="W27" s="7"/>
      <c r="X27" s="323" t="str">
        <f>A11</f>
        <v>アクターファイブ</v>
      </c>
      <c r="Y27" s="323"/>
      <c r="Z27" s="323"/>
      <c r="AA27" s="323"/>
      <c r="AB27" s="323"/>
      <c r="AC27" s="8" t="s">
        <v>11</v>
      </c>
      <c r="AD27" s="323" t="str">
        <f>A17</f>
        <v>Ｃｏｐａｉｎ</v>
      </c>
      <c r="AE27" s="323"/>
      <c r="AF27" s="323"/>
      <c r="AG27" s="323"/>
      <c r="AH27" s="323"/>
      <c r="AI27" s="323" t="str">
        <f>A14</f>
        <v>Ｃｏｌｏｒｓ</v>
      </c>
      <c r="AJ27" s="323"/>
      <c r="AK27" s="323"/>
      <c r="AL27" s="323"/>
      <c r="AM27" s="323"/>
    </row>
    <row r="28" spans="1:42" s="2" customFormat="1" ht="16.5" customHeight="1">
      <c r="D28" s="7"/>
      <c r="E28" s="7"/>
      <c r="F28" s="7"/>
      <c r="G28" s="330"/>
      <c r="H28" s="331"/>
      <c r="I28" s="331"/>
      <c r="J28" s="331"/>
      <c r="K28" s="331"/>
      <c r="L28" s="332"/>
      <c r="M28" s="7"/>
      <c r="N28" s="7"/>
      <c r="P28" s="7"/>
      <c r="Q28" s="7"/>
      <c r="R28" s="7"/>
      <c r="T28" s="9" t="s">
        <v>14</v>
      </c>
      <c r="U28" s="7"/>
      <c r="V28" s="7"/>
      <c r="W28" s="7"/>
      <c r="X28" s="323" t="str">
        <f>A14</f>
        <v>Ｃｏｌｏｒｓ</v>
      </c>
      <c r="Y28" s="323"/>
      <c r="Z28" s="323"/>
      <c r="AA28" s="323"/>
      <c r="AB28" s="323"/>
      <c r="AC28" s="8" t="s">
        <v>11</v>
      </c>
      <c r="AD28" s="323" t="str">
        <f>A20</f>
        <v>ＲＯＳＳＯ</v>
      </c>
      <c r="AE28" s="323"/>
      <c r="AF28" s="323"/>
      <c r="AG28" s="323"/>
      <c r="AH28" s="323"/>
      <c r="AI28" s="323" t="str">
        <f>A11</f>
        <v>アクターファイブ</v>
      </c>
      <c r="AJ28" s="323"/>
      <c r="AK28" s="323"/>
      <c r="AL28" s="323"/>
      <c r="AM28" s="323"/>
    </row>
    <row r="29" spans="1:42" s="2" customFormat="1" ht="16.5" customHeight="1">
      <c r="F29" s="7"/>
      <c r="G29" s="333"/>
      <c r="H29" s="334"/>
      <c r="I29" s="334"/>
      <c r="J29" s="334"/>
      <c r="K29" s="334"/>
      <c r="L29" s="335"/>
      <c r="M29" s="7"/>
      <c r="N29" s="7"/>
      <c r="P29" s="7"/>
      <c r="Q29" s="7"/>
      <c r="R29" s="7"/>
      <c r="T29" s="9" t="s">
        <v>15</v>
      </c>
      <c r="U29" s="7"/>
      <c r="V29" s="7"/>
      <c r="W29" s="7"/>
      <c r="X29" s="323" t="str">
        <f>A11</f>
        <v>アクターファイブ</v>
      </c>
      <c r="Y29" s="323"/>
      <c r="Z29" s="323"/>
      <c r="AA29" s="323"/>
      <c r="AB29" s="323"/>
      <c r="AC29" s="8" t="s">
        <v>11</v>
      </c>
      <c r="AD29" s="323" t="str">
        <f>A20</f>
        <v>ＲＯＳＳＯ</v>
      </c>
      <c r="AE29" s="323"/>
      <c r="AF29" s="323"/>
      <c r="AG29" s="323"/>
      <c r="AH29" s="323"/>
      <c r="AI29" s="323" t="str">
        <f>A17</f>
        <v>Ｃｏｐａｉｎ</v>
      </c>
      <c r="AJ29" s="323"/>
      <c r="AK29" s="323"/>
      <c r="AL29" s="323"/>
      <c r="AM29" s="323"/>
    </row>
    <row r="30" spans="1:42" s="2" customFormat="1" ht="16.5" customHeight="1">
      <c r="A30" s="321" t="str">
        <f>A14</f>
        <v>Ｃｏｌｏｒｓ</v>
      </c>
      <c r="B30" s="321"/>
      <c r="C30" s="321"/>
      <c r="D30" s="321"/>
      <c r="E30" s="321"/>
      <c r="F30" s="10">
        <f>A13</f>
        <v>2</v>
      </c>
      <c r="H30" s="7"/>
      <c r="I30" s="7"/>
      <c r="J30" s="7"/>
      <c r="K30" s="7"/>
      <c r="L30" s="7"/>
      <c r="M30" s="10">
        <f>A16</f>
        <v>3</v>
      </c>
      <c r="N30" s="322" t="str">
        <f>A17</f>
        <v>Ｃｏｐａｉｎ</v>
      </c>
      <c r="O30" s="322"/>
      <c r="P30" s="322"/>
      <c r="Q30" s="322"/>
      <c r="R30" s="322"/>
      <c r="S30" s="11"/>
      <c r="T30" s="9" t="s">
        <v>16</v>
      </c>
      <c r="U30" s="7"/>
      <c r="V30" s="7"/>
      <c r="W30" s="7"/>
      <c r="X30" s="323" t="str">
        <f>A14</f>
        <v>Ｃｏｌｏｒｓ</v>
      </c>
      <c r="Y30" s="323"/>
      <c r="Z30" s="323"/>
      <c r="AA30" s="323"/>
      <c r="AB30" s="323"/>
      <c r="AC30" s="8" t="s">
        <v>11</v>
      </c>
      <c r="AD30" s="323" t="str">
        <f>A17</f>
        <v>Ｃｏｐａｉｎ</v>
      </c>
      <c r="AE30" s="323"/>
      <c r="AF30" s="323"/>
      <c r="AG30" s="323"/>
      <c r="AH30" s="323"/>
      <c r="AI30" s="323" t="str">
        <f>A20</f>
        <v>ＲＯＳＳＯ</v>
      </c>
      <c r="AJ30" s="323"/>
      <c r="AK30" s="323"/>
      <c r="AL30" s="323"/>
      <c r="AM30" s="323"/>
    </row>
    <row r="31" spans="1:42" s="2" customFormat="1" ht="16.5" customHeight="1">
      <c r="A31" s="42"/>
      <c r="B31" s="42"/>
      <c r="C31" s="42"/>
      <c r="D31" s="42"/>
      <c r="E31" s="42"/>
      <c r="F31" s="10"/>
      <c r="H31" s="7"/>
      <c r="I31" s="7"/>
      <c r="J31" s="7"/>
      <c r="K31" s="7"/>
      <c r="L31" s="7"/>
      <c r="M31" s="10"/>
      <c r="N31" s="43"/>
      <c r="O31" s="43"/>
      <c r="P31" s="43"/>
      <c r="Q31" s="43"/>
      <c r="R31" s="43"/>
      <c r="S31" s="11"/>
      <c r="T31" s="9"/>
      <c r="U31" s="7"/>
      <c r="V31" s="7"/>
      <c r="W31" s="7"/>
      <c r="X31" s="44"/>
      <c r="Y31" s="44"/>
      <c r="Z31" s="44"/>
      <c r="AA31" s="44"/>
      <c r="AB31" s="44"/>
      <c r="AC31" s="8"/>
      <c r="AD31" s="44"/>
      <c r="AE31" s="44"/>
      <c r="AF31" s="44"/>
      <c r="AG31" s="44"/>
      <c r="AH31" s="44"/>
      <c r="AI31" s="44"/>
      <c r="AJ31" s="44"/>
      <c r="AK31" s="44"/>
      <c r="AL31" s="44"/>
      <c r="AM31" s="44"/>
    </row>
    <row r="32" spans="1:42" ht="16.5" customHeight="1"/>
    <row r="33" spans="1:36" ht="16.5" customHeight="1">
      <c r="A33" s="157" t="s">
        <v>56</v>
      </c>
      <c r="B33" s="158"/>
      <c r="C33" s="158"/>
      <c r="D33" s="158"/>
      <c r="E33" s="158"/>
      <c r="F33" s="158"/>
      <c r="G33" s="158"/>
    </row>
    <row r="34" spans="1:36" ht="16.5" customHeight="1">
      <c r="A34" s="158"/>
      <c r="B34" s="158"/>
      <c r="C34" s="158"/>
      <c r="D34" s="158"/>
      <c r="E34" s="158"/>
      <c r="F34" s="158"/>
      <c r="G34" s="158"/>
    </row>
    <row r="35" spans="1:36" ht="16.5" customHeight="1" thickBot="1">
      <c r="H35" s="123"/>
      <c r="I35" s="123"/>
      <c r="J35" s="123"/>
      <c r="K35" s="145">
        <v>1</v>
      </c>
      <c r="L35" s="315" t="str">
        <f>E22</f>
        <v>ＲＯＳＳＯ</v>
      </c>
      <c r="M35" s="316"/>
      <c r="N35" s="316"/>
      <c r="O35" s="316"/>
      <c r="P35" s="316"/>
      <c r="Q35" s="317"/>
      <c r="R35" s="12"/>
      <c r="S35" s="12"/>
    </row>
    <row r="36" spans="1:36" ht="16.5" customHeight="1" thickTop="1">
      <c r="G36" s="122"/>
      <c r="K36" s="145"/>
      <c r="L36" s="318"/>
      <c r="M36" s="319"/>
      <c r="N36" s="319"/>
      <c r="O36" s="319"/>
      <c r="P36" s="319"/>
      <c r="Q36" s="320"/>
      <c r="R36" s="12"/>
      <c r="S36" s="12"/>
    </row>
    <row r="37" spans="1:36" ht="16.5" customHeight="1">
      <c r="G37" s="122"/>
      <c r="K37" s="12"/>
      <c r="L37" s="12"/>
      <c r="M37" s="12"/>
      <c r="N37" s="12"/>
      <c r="O37" s="12"/>
      <c r="P37" s="12"/>
      <c r="Q37" s="12"/>
      <c r="R37" s="12"/>
      <c r="S37" s="12"/>
    </row>
    <row r="38" spans="1:36" ht="16.5" customHeight="1" thickBot="1">
      <c r="E38" s="123"/>
      <c r="F38" s="123"/>
      <c r="G38" s="124"/>
      <c r="H38" s="145" t="s">
        <v>133</v>
      </c>
      <c r="I38" s="145"/>
      <c r="K38" s="12"/>
      <c r="L38" s="17"/>
      <c r="M38" s="17">
        <v>15</v>
      </c>
      <c r="N38" s="17" t="s">
        <v>58</v>
      </c>
      <c r="O38" s="17">
        <v>10</v>
      </c>
      <c r="P38" s="17"/>
      <c r="Q38" s="12"/>
      <c r="R38" s="12"/>
      <c r="S38" s="12"/>
    </row>
    <row r="39" spans="1:36" ht="16.5" customHeight="1" thickTop="1">
      <c r="D39" s="32"/>
      <c r="H39" s="314"/>
      <c r="I39" s="145"/>
      <c r="K39" s="12"/>
      <c r="L39" s="17"/>
      <c r="M39" s="17">
        <v>15</v>
      </c>
      <c r="N39" s="17" t="s">
        <v>58</v>
      </c>
      <c r="O39" s="17">
        <v>6</v>
      </c>
      <c r="P39" s="17"/>
      <c r="Q39" s="12"/>
      <c r="R39" s="56"/>
      <c r="S39" s="56"/>
      <c r="T39" s="57"/>
      <c r="U39" s="12"/>
    </row>
    <row r="40" spans="1:36" ht="16.5" customHeight="1">
      <c r="D40" s="32"/>
      <c r="H40" s="33"/>
      <c r="K40" s="12"/>
      <c r="L40" s="17"/>
      <c r="M40" s="17"/>
      <c r="N40" s="17"/>
      <c r="O40" s="17"/>
      <c r="P40" s="17"/>
      <c r="Q40" s="12"/>
      <c r="R40" s="12"/>
      <c r="S40" s="12"/>
      <c r="T40" s="58"/>
      <c r="U40" s="12"/>
    </row>
    <row r="41" spans="1:36" ht="16.5" customHeight="1">
      <c r="D41" s="32"/>
      <c r="H41" s="34"/>
      <c r="I41" s="35"/>
      <c r="J41" s="35"/>
      <c r="K41" s="145">
        <v>2</v>
      </c>
      <c r="L41" s="315" t="str">
        <f>AC22</f>
        <v>Ｃｏｌｏｒｓ</v>
      </c>
      <c r="M41" s="316"/>
      <c r="N41" s="316"/>
      <c r="O41" s="316"/>
      <c r="P41" s="316"/>
      <c r="Q41" s="317"/>
      <c r="R41" s="12"/>
      <c r="S41" s="12"/>
      <c r="T41" s="58"/>
      <c r="U41" s="12"/>
      <c r="Z41" s="40" t="s">
        <v>206</v>
      </c>
      <c r="AA41" s="31"/>
      <c r="AB41" s="31"/>
      <c r="AC41" s="31"/>
      <c r="AD41" s="31"/>
      <c r="AE41" s="31"/>
      <c r="AF41" s="31"/>
      <c r="AG41" s="31"/>
      <c r="AH41" s="31"/>
      <c r="AI41" s="31"/>
      <c r="AJ41" s="54"/>
    </row>
    <row r="42" spans="1:36" ht="16.5" customHeight="1">
      <c r="D42" s="32"/>
      <c r="K42" s="145"/>
      <c r="L42" s="318"/>
      <c r="M42" s="319"/>
      <c r="N42" s="319"/>
      <c r="O42" s="319"/>
      <c r="P42" s="319"/>
      <c r="Q42" s="320"/>
      <c r="R42" s="12"/>
      <c r="S42" s="12"/>
      <c r="T42" s="58"/>
      <c r="U42" s="12"/>
      <c r="Z42" s="33"/>
      <c r="AA42" s="411" t="s">
        <v>202</v>
      </c>
      <c r="AB42" s="411"/>
      <c r="AC42" s="411"/>
      <c r="AD42" s="411" t="s">
        <v>118</v>
      </c>
      <c r="AE42" s="411"/>
      <c r="AF42" s="411"/>
      <c r="AG42" s="411"/>
      <c r="AH42" s="411"/>
      <c r="AI42" s="411"/>
      <c r="AJ42" s="32"/>
    </row>
    <row r="43" spans="1:36" ht="16.5" customHeight="1">
      <c r="D43" s="32"/>
      <c r="K43" s="12"/>
      <c r="L43" s="12"/>
      <c r="M43" s="12"/>
      <c r="N43" s="12"/>
      <c r="O43" s="12"/>
      <c r="P43" s="12"/>
      <c r="Q43" s="12"/>
      <c r="R43" s="12"/>
      <c r="S43" s="12"/>
      <c r="T43" s="58"/>
      <c r="U43" s="12"/>
      <c r="Z43" s="33"/>
      <c r="AA43" s="411" t="s">
        <v>203</v>
      </c>
      <c r="AB43" s="411"/>
      <c r="AC43" s="411"/>
      <c r="AD43" s="411" t="s">
        <v>119</v>
      </c>
      <c r="AE43" s="411"/>
      <c r="AF43" s="411"/>
      <c r="AG43" s="411"/>
      <c r="AH43" s="411"/>
      <c r="AI43" s="411"/>
      <c r="AJ43" s="32"/>
    </row>
    <row r="44" spans="1:36" ht="16.5" customHeight="1" thickBot="1">
      <c r="D44" s="32"/>
      <c r="E44" s="145" t="s">
        <v>134</v>
      </c>
      <c r="F44" s="145"/>
      <c r="G44" s="17"/>
      <c r="H44" s="17">
        <v>15</v>
      </c>
      <c r="I44" s="17" t="s">
        <v>58</v>
      </c>
      <c r="J44" s="17">
        <v>13</v>
      </c>
      <c r="K44" s="17"/>
      <c r="L44" s="12"/>
      <c r="M44" s="12"/>
      <c r="N44" s="17"/>
      <c r="O44" s="17">
        <v>15</v>
      </c>
      <c r="P44" s="17" t="s">
        <v>58</v>
      </c>
      <c r="Q44" s="17">
        <v>14</v>
      </c>
      <c r="R44" s="17"/>
      <c r="S44" s="145" t="s">
        <v>136</v>
      </c>
      <c r="T44" s="326"/>
      <c r="U44" s="100"/>
      <c r="Z44" s="33"/>
      <c r="AA44" s="411" t="s">
        <v>204</v>
      </c>
      <c r="AB44" s="411"/>
      <c r="AC44" s="411"/>
      <c r="AD44" s="411" t="s">
        <v>117</v>
      </c>
      <c r="AE44" s="411"/>
      <c r="AF44" s="411"/>
      <c r="AG44" s="411"/>
      <c r="AH44" s="411"/>
      <c r="AI44" s="411"/>
      <c r="AJ44" s="32"/>
    </row>
    <row r="45" spans="1:36" ht="16.5" customHeight="1" thickTop="1">
      <c r="C45" s="120"/>
      <c r="D45" s="121"/>
      <c r="E45" s="145"/>
      <c r="F45" s="145"/>
      <c r="G45" s="17">
        <v>2</v>
      </c>
      <c r="H45" s="17">
        <v>11</v>
      </c>
      <c r="I45" s="17" t="s">
        <v>58</v>
      </c>
      <c r="J45" s="17">
        <v>15</v>
      </c>
      <c r="K45" s="17">
        <v>1</v>
      </c>
      <c r="L45" s="12"/>
      <c r="M45" s="12"/>
      <c r="N45" s="17">
        <v>2</v>
      </c>
      <c r="O45" s="17">
        <v>15</v>
      </c>
      <c r="P45" s="17" t="s">
        <v>58</v>
      </c>
      <c r="Q45" s="17">
        <v>14</v>
      </c>
      <c r="R45" s="17">
        <v>0</v>
      </c>
      <c r="S45" s="145"/>
      <c r="T45" s="145"/>
      <c r="U45" s="129"/>
      <c r="Z45" s="34"/>
      <c r="AA45" s="35" t="s">
        <v>205</v>
      </c>
      <c r="AB45" s="35"/>
      <c r="AC45" s="35"/>
      <c r="AD45" s="35" t="s">
        <v>103</v>
      </c>
      <c r="AE45" s="35"/>
      <c r="AF45" s="35"/>
      <c r="AG45" s="35"/>
      <c r="AH45" s="35"/>
      <c r="AI45" s="35"/>
      <c r="AJ45" s="55"/>
    </row>
    <row r="46" spans="1:36" ht="16.5" customHeight="1">
      <c r="D46" s="122"/>
      <c r="G46" s="17"/>
      <c r="H46" s="17">
        <v>15</v>
      </c>
      <c r="I46" s="17" t="s">
        <v>58</v>
      </c>
      <c r="J46" s="17">
        <v>12</v>
      </c>
      <c r="K46" s="17"/>
      <c r="L46" s="12"/>
      <c r="M46" s="12"/>
      <c r="N46" s="17"/>
      <c r="O46" s="17"/>
      <c r="P46" s="17"/>
      <c r="Q46" s="17"/>
      <c r="R46" s="17"/>
      <c r="S46" s="12"/>
      <c r="T46" s="12"/>
      <c r="U46" s="126"/>
    </row>
    <row r="47" spans="1:36" ht="16.5" customHeight="1">
      <c r="D47" s="122"/>
      <c r="K47" s="145">
        <v>3</v>
      </c>
      <c r="L47" s="315" t="str">
        <f>U22</f>
        <v>Ｃｏｐａｉｎ</v>
      </c>
      <c r="M47" s="316"/>
      <c r="N47" s="316"/>
      <c r="O47" s="316"/>
      <c r="P47" s="316"/>
      <c r="Q47" s="317"/>
      <c r="R47" s="12"/>
      <c r="S47" s="12"/>
      <c r="T47" s="12"/>
      <c r="U47" s="126"/>
    </row>
    <row r="48" spans="1:36" ht="16.5" customHeight="1">
      <c r="D48" s="122"/>
      <c r="H48" s="40"/>
      <c r="I48" s="31"/>
      <c r="J48" s="31"/>
      <c r="K48" s="145"/>
      <c r="L48" s="318"/>
      <c r="M48" s="319"/>
      <c r="N48" s="319"/>
      <c r="O48" s="319"/>
      <c r="P48" s="319"/>
      <c r="Q48" s="320"/>
      <c r="R48" s="12"/>
      <c r="S48" s="12"/>
      <c r="T48" s="12"/>
      <c r="U48" s="126"/>
    </row>
    <row r="49" spans="4:39" ht="16.5" customHeight="1">
      <c r="D49" s="122"/>
      <c r="H49" s="33"/>
      <c r="K49" s="12"/>
      <c r="L49" s="12"/>
      <c r="M49" s="12"/>
      <c r="N49" s="12"/>
      <c r="O49" s="12"/>
      <c r="P49" s="12"/>
      <c r="Q49" s="12"/>
      <c r="R49" s="12"/>
      <c r="S49" s="12"/>
      <c r="T49" s="12"/>
      <c r="U49" s="126"/>
    </row>
    <row r="50" spans="4:39" ht="16.5" customHeight="1" thickBot="1">
      <c r="D50" s="122"/>
      <c r="H50" s="314" t="s">
        <v>135</v>
      </c>
      <c r="I50" s="145"/>
      <c r="K50" s="12"/>
      <c r="L50" s="17"/>
      <c r="M50" s="17">
        <v>15</v>
      </c>
      <c r="N50" s="17" t="s">
        <v>58</v>
      </c>
      <c r="O50" s="17">
        <v>14</v>
      </c>
      <c r="P50" s="17"/>
      <c r="Q50" s="12"/>
      <c r="R50" s="12"/>
      <c r="S50" s="12"/>
      <c r="T50" s="12"/>
      <c r="U50" s="126"/>
    </row>
    <row r="51" spans="4:39" ht="16.5" customHeight="1" thickTop="1">
      <c r="E51" s="120"/>
      <c r="F51" s="120"/>
      <c r="G51" s="121"/>
      <c r="H51" s="145"/>
      <c r="I51" s="145"/>
      <c r="K51" s="12"/>
      <c r="L51" s="17">
        <v>2</v>
      </c>
      <c r="M51" s="17">
        <v>15</v>
      </c>
      <c r="N51" s="17" t="s">
        <v>58</v>
      </c>
      <c r="O51" s="17">
        <v>12</v>
      </c>
      <c r="P51" s="17">
        <v>0</v>
      </c>
      <c r="Q51" s="12"/>
      <c r="R51" s="128"/>
      <c r="S51" s="120"/>
      <c r="T51" s="120"/>
    </row>
    <row r="52" spans="4:39" ht="16.5" customHeight="1">
      <c r="G52" s="122"/>
      <c r="K52" s="12"/>
      <c r="L52" s="17"/>
      <c r="M52" s="17"/>
      <c r="N52" s="17"/>
      <c r="O52" s="17"/>
      <c r="P52" s="17"/>
      <c r="Q52" s="12"/>
      <c r="R52" s="12"/>
      <c r="T52" s="325" t="s">
        <v>137</v>
      </c>
      <c r="U52" s="324"/>
      <c r="V52" s="324"/>
      <c r="W52" s="324"/>
      <c r="X52" s="324"/>
      <c r="Y52" s="324"/>
      <c r="Z52" s="324"/>
      <c r="AA52" s="324"/>
      <c r="AB52" s="324"/>
      <c r="AC52" s="324"/>
      <c r="AD52" s="324"/>
      <c r="AE52" s="324"/>
      <c r="AF52" s="324"/>
      <c r="AG52" s="324"/>
      <c r="AH52" s="324"/>
      <c r="AI52" s="324" t="s">
        <v>10</v>
      </c>
      <c r="AJ52" s="324"/>
      <c r="AK52" s="324"/>
      <c r="AL52" s="324"/>
      <c r="AM52" s="324"/>
    </row>
    <row r="53" spans="4:39" ht="16.5" customHeight="1" thickBot="1">
      <c r="G53" s="122"/>
      <c r="K53" s="145">
        <v>4</v>
      </c>
      <c r="L53" s="315" t="str">
        <f>M22</f>
        <v>アクターファイブ</v>
      </c>
      <c r="M53" s="316"/>
      <c r="N53" s="316"/>
      <c r="O53" s="316"/>
      <c r="P53" s="316"/>
      <c r="Q53" s="317"/>
      <c r="R53" s="12"/>
      <c r="T53" t="s">
        <v>59</v>
      </c>
      <c r="X53" s="145" t="s">
        <v>57</v>
      </c>
      <c r="Y53" s="145"/>
      <c r="Z53" s="145"/>
      <c r="AA53" s="145"/>
      <c r="AB53" s="145"/>
      <c r="AC53" t="s">
        <v>11</v>
      </c>
      <c r="AD53" s="145" t="s">
        <v>60</v>
      </c>
      <c r="AE53" s="145"/>
      <c r="AF53" s="145"/>
      <c r="AG53" s="145"/>
      <c r="AH53" s="145"/>
      <c r="AI53" s="323" t="s">
        <v>61</v>
      </c>
      <c r="AJ53" s="323"/>
      <c r="AK53" s="323"/>
      <c r="AL53" s="323"/>
      <c r="AM53" s="323"/>
    </row>
    <row r="54" spans="4:39" ht="16.5" customHeight="1" thickTop="1">
      <c r="H54" s="120"/>
      <c r="I54" s="120"/>
      <c r="J54" s="120"/>
      <c r="K54" s="145"/>
      <c r="L54" s="318"/>
      <c r="M54" s="319"/>
      <c r="N54" s="319"/>
      <c r="O54" s="319"/>
      <c r="P54" s="319"/>
      <c r="Q54" s="320"/>
      <c r="R54" s="12"/>
      <c r="T54" t="s">
        <v>62</v>
      </c>
      <c r="X54" s="145" t="s">
        <v>63</v>
      </c>
      <c r="Y54" s="145"/>
      <c r="Z54" s="145"/>
      <c r="AA54" s="145"/>
      <c r="AB54" s="145"/>
      <c r="AC54" t="s">
        <v>11</v>
      </c>
      <c r="AD54" s="145" t="s">
        <v>64</v>
      </c>
      <c r="AE54" s="145"/>
      <c r="AF54" s="145"/>
      <c r="AG54" s="145"/>
      <c r="AH54" s="145"/>
      <c r="AI54" s="323" t="s">
        <v>65</v>
      </c>
      <c r="AJ54" s="323"/>
      <c r="AK54" s="323"/>
      <c r="AL54" s="323"/>
      <c r="AM54" s="323"/>
    </row>
    <row r="55" spans="4:39">
      <c r="T55" t="s">
        <v>66</v>
      </c>
      <c r="X55" s="145" t="s">
        <v>67</v>
      </c>
      <c r="Y55" s="145"/>
      <c r="Z55" s="145"/>
      <c r="AA55" s="145"/>
      <c r="AB55" s="145"/>
      <c r="AC55" t="s">
        <v>11</v>
      </c>
      <c r="AD55" s="145" t="s">
        <v>68</v>
      </c>
      <c r="AE55" s="145"/>
      <c r="AF55" s="145"/>
      <c r="AG55" s="145"/>
      <c r="AH55" s="145"/>
      <c r="AI55" s="323" t="s">
        <v>76</v>
      </c>
      <c r="AJ55" s="323"/>
      <c r="AK55" s="323"/>
      <c r="AL55" s="323"/>
      <c r="AM55" s="323"/>
    </row>
    <row r="56" spans="4:39">
      <c r="T56" t="s">
        <v>69</v>
      </c>
      <c r="X56" s="145" t="s">
        <v>70</v>
      </c>
      <c r="Y56" s="145"/>
      <c r="Z56" s="145"/>
      <c r="AA56" s="145"/>
      <c r="AB56" s="145"/>
      <c r="AC56" t="s">
        <v>11</v>
      </c>
      <c r="AD56" s="145" t="s">
        <v>71</v>
      </c>
      <c r="AE56" s="145"/>
      <c r="AF56" s="145"/>
      <c r="AG56" s="145"/>
      <c r="AH56" s="145"/>
      <c r="AI56" s="323" t="s">
        <v>72</v>
      </c>
      <c r="AJ56" s="323"/>
      <c r="AK56" s="323"/>
      <c r="AL56" s="323"/>
      <c r="AM56" s="323"/>
    </row>
  </sheetData>
  <mergeCells count="131">
    <mergeCell ref="A1:AO1"/>
    <mergeCell ref="A2:AO2"/>
    <mergeCell ref="A4:AO4"/>
    <mergeCell ref="A7:F7"/>
    <mergeCell ref="G7:L7"/>
    <mergeCell ref="M7:R7"/>
    <mergeCell ref="S7:X7"/>
    <mergeCell ref="Y7:AD7"/>
    <mergeCell ref="AE7:AE9"/>
    <mergeCell ref="AF7:AF9"/>
    <mergeCell ref="AI7:AJ7"/>
    <mergeCell ref="AK7:AK9"/>
    <mergeCell ref="AL7:AL9"/>
    <mergeCell ref="AM7:AN9"/>
    <mergeCell ref="AO7:AO9"/>
    <mergeCell ref="A8:F8"/>
    <mergeCell ref="G8:L9"/>
    <mergeCell ref="M8:R9"/>
    <mergeCell ref="S8:X9"/>
    <mergeCell ref="Y8:AD9"/>
    <mergeCell ref="AI8:AJ8"/>
    <mergeCell ref="A9:F9"/>
    <mergeCell ref="AI9:AJ9"/>
    <mergeCell ref="A10:F10"/>
    <mergeCell ref="G10:L12"/>
    <mergeCell ref="AE10:AE12"/>
    <mergeCell ref="AF10:AF12"/>
    <mergeCell ref="AG10:AG12"/>
    <mergeCell ref="AH10:AH12"/>
    <mergeCell ref="AI10:AJ12"/>
    <mergeCell ref="AK10:AK12"/>
    <mergeCell ref="AL10:AL12"/>
    <mergeCell ref="AM10:AN12"/>
    <mergeCell ref="AO10:AO12"/>
    <mergeCell ref="A11:F12"/>
    <mergeCell ref="A13:F13"/>
    <mergeCell ref="M13:R15"/>
    <mergeCell ref="AE13:AE15"/>
    <mergeCell ref="AF13:AF15"/>
    <mergeCell ref="AG13:AG15"/>
    <mergeCell ref="AH16:AH18"/>
    <mergeCell ref="AI16:AJ18"/>
    <mergeCell ref="AK16:AK18"/>
    <mergeCell ref="AL16:AL18"/>
    <mergeCell ref="AM16:AN18"/>
    <mergeCell ref="AO16:AO18"/>
    <mergeCell ref="A14:F15"/>
    <mergeCell ref="A16:F16"/>
    <mergeCell ref="S16:X18"/>
    <mergeCell ref="AE16:AE18"/>
    <mergeCell ref="AF16:AF18"/>
    <mergeCell ref="AG16:AG18"/>
    <mergeCell ref="A17:F18"/>
    <mergeCell ref="AH13:AH15"/>
    <mergeCell ref="AI13:AJ15"/>
    <mergeCell ref="AK13:AK15"/>
    <mergeCell ref="AL13:AL15"/>
    <mergeCell ref="AM13:AN15"/>
    <mergeCell ref="AO13:AO15"/>
    <mergeCell ref="AI19:AJ21"/>
    <mergeCell ref="AK19:AK21"/>
    <mergeCell ref="AL19:AL21"/>
    <mergeCell ref="AM19:AN21"/>
    <mergeCell ref="AO19:AO21"/>
    <mergeCell ref="A20:F21"/>
    <mergeCell ref="A19:F19"/>
    <mergeCell ref="Y19:AD21"/>
    <mergeCell ref="AE19:AE21"/>
    <mergeCell ref="AF19:AF21"/>
    <mergeCell ref="AG19:AG21"/>
    <mergeCell ref="AH19:AH21"/>
    <mergeCell ref="AI24:AM24"/>
    <mergeCell ref="G25:L29"/>
    <mergeCell ref="X25:AB25"/>
    <mergeCell ref="AD25:AH25"/>
    <mergeCell ref="AI25:AM25"/>
    <mergeCell ref="X26:AB26"/>
    <mergeCell ref="AD26:AH26"/>
    <mergeCell ref="X29:AB29"/>
    <mergeCell ref="AD29:AH29"/>
    <mergeCell ref="AI29:AM29"/>
    <mergeCell ref="AI30:AM30"/>
    <mergeCell ref="X55:AB55"/>
    <mergeCell ref="AD55:AH55"/>
    <mergeCell ref="S44:T45"/>
    <mergeCell ref="K47:K48"/>
    <mergeCell ref="L47:Q48"/>
    <mergeCell ref="AI26:AM26"/>
    <mergeCell ref="X27:AB27"/>
    <mergeCell ref="AD27:AH27"/>
    <mergeCell ref="AI27:AM27"/>
    <mergeCell ref="X28:AB28"/>
    <mergeCell ref="AD28:AH28"/>
    <mergeCell ref="AI28:AM28"/>
    <mergeCell ref="AI55:AM55"/>
    <mergeCell ref="X56:AB56"/>
    <mergeCell ref="AD56:AH56"/>
    <mergeCell ref="AI56:AM56"/>
    <mergeCell ref="AI52:AM52"/>
    <mergeCell ref="K53:K54"/>
    <mergeCell ref="L53:Q54"/>
    <mergeCell ref="X53:AB53"/>
    <mergeCell ref="AD53:AH53"/>
    <mergeCell ref="AI53:AM53"/>
    <mergeCell ref="X54:AB54"/>
    <mergeCell ref="AD54:AH54"/>
    <mergeCell ref="AI54:AM54"/>
    <mergeCell ref="T52:AH52"/>
    <mergeCell ref="C22:D22"/>
    <mergeCell ref="E22:J22"/>
    <mergeCell ref="K22:L22"/>
    <mergeCell ref="M22:R22"/>
    <mergeCell ref="S22:T22"/>
    <mergeCell ref="U22:Z22"/>
    <mergeCell ref="AA22:AB22"/>
    <mergeCell ref="AC22:AH22"/>
    <mergeCell ref="H50:I51"/>
    <mergeCell ref="A33:G34"/>
    <mergeCell ref="K35:K36"/>
    <mergeCell ref="L35:Q36"/>
    <mergeCell ref="H38:I39"/>
    <mergeCell ref="K41:K42"/>
    <mergeCell ref="L41:Q42"/>
    <mergeCell ref="A30:E30"/>
    <mergeCell ref="N30:R30"/>
    <mergeCell ref="E44:F45"/>
    <mergeCell ref="X30:AB30"/>
    <mergeCell ref="AD30:AH30"/>
    <mergeCell ref="A24:E24"/>
    <mergeCell ref="N24:R24"/>
    <mergeCell ref="T24:AH24"/>
  </mergeCells>
  <phoneticPr fontId="2"/>
  <dataValidations count="2">
    <dataValidation imeMode="halfAlpha" allowBlank="1" showInputMessage="1" showErrorMessage="1" sqref="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JY10:JY18 TU10:TU18 ADQ10:ADQ18 ANM10:ANM18 AXI10:AXI18 BHE10:BHE18 BRA10:BRA18 CAW10:CAW18 CKS10:CKS18 CUO10:CUO18 DEK10:DEK18 DOG10:DOG18 DYC10:DYC18 EHY10:EHY18 ERU10:ERU18 FBQ10:FBQ18 FLM10:FLM18 FVI10:FVI18 GFE10:GFE18 GPA10:GPA18 GYW10:GYW18 HIS10:HIS18 HSO10:HSO18 ICK10:ICK18 IMG10:IMG18 IWC10:IWC18 JFY10:JFY18 JPU10:JPU18 JZQ10:JZQ18 KJM10:KJM18 KTI10:KTI18 LDE10:LDE18 LNA10:LNA18 LWW10:LWW18 MGS10:MGS18 MQO10:MQO18 NAK10:NAK18 NKG10:NKG18 NUC10:NUC18 ODY10:ODY18 ONU10:ONU18 OXQ10:OXQ18 PHM10:PHM18 PRI10:PRI18 QBE10:QBE18 QLA10:QLA18 QUW10:QUW18 RES10:RES18 ROO10:ROO18 RYK10:RYK18 SIG10:SIG18 SSC10:SSC18 TBY10:TBY18 TLU10:TLU18 TVQ10:TVQ18 UFM10:UFM18 UPI10:UPI18 UZE10:UZE18 VJA10:VJA18 VSW10:VSW18 WCS10:WCS18 WMO10:WMO18 WWK10:WWK18 JW10:JW18 TS10:TS18 ADO10:ADO18 ANK10:ANK18 AXG10:AXG18 BHC10:BHC18 BQY10:BQY18 CAU10:CAU18 CKQ10:CKQ18 CUM10:CUM18 DEI10:DEI18 DOE10:DOE18 DYA10:DYA18 EHW10:EHW18 ERS10:ERS18 FBO10:FBO18 FLK10:FLK18 FVG10:FVG18 GFC10:GFC18 GOY10:GOY18 GYU10:GYU18 HIQ10:HIQ18 HSM10:HSM18 ICI10:ICI18 IME10:IME18 IWA10:IWA18 JFW10:JFW18 JPS10:JPS18 JZO10:JZO18 KJK10:KJK18 KTG10:KTG18 LDC10:LDC18 LMY10:LMY18 LWU10:LWU18 MGQ10:MGQ18 MQM10:MQM18 NAI10:NAI18 NKE10:NKE18 NUA10:NUA18 ODW10:ODW18 ONS10:ONS18 OXO10:OXO18 PHK10:PHK18 PRG10:PRG18 QBC10:QBC18 QKY10:QKY18 QUU10:QUU18 REQ10:REQ18 ROM10:ROM18 RYI10:RYI18 SIE10:SIE18 SSA10:SSA18 TBW10:TBW18 TLS10:TLS18 TVO10:TVO18 UFK10:UFK18 UPG10:UPG18 UZC10:UZC18 VIY10:VIY18 VSU10:VSU18 WCQ10:WCQ18 WMM10:WMM18 WWI10:WWI18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JS10:JS15 TO10:TO15 ADK10:ADK15 ANG10:ANG15 AXC10:AXC15 BGY10:BGY15 BQU10:BQU15 CAQ10:CAQ15 CKM10:CKM15 CUI10:CUI15 DEE10:DEE15 DOA10:DOA15 DXW10:DXW15 EHS10:EHS15 ERO10:ERO15 FBK10:FBK15 FLG10:FLG15 FVC10:FVC15 GEY10:GEY15 GOU10:GOU15 GYQ10:GYQ15 HIM10:HIM15 HSI10:HSI15 ICE10:ICE15 IMA10:IMA15 IVW10:IVW15 JFS10:JFS15 JPO10:JPO15 JZK10:JZK15 KJG10:KJG15 KTC10:KTC15 LCY10:LCY15 LMU10:LMU15 LWQ10:LWQ15 MGM10:MGM15 MQI10:MQI15 NAE10:NAE15 NKA10:NKA15 NTW10:NTW15 ODS10:ODS15 ONO10:ONO15 OXK10:OXK15 PHG10:PHG15 PRC10:PRC15 QAY10:QAY15 QKU10:QKU15 QUQ10:QUQ15 REM10:REM15 ROI10:ROI15 RYE10:RYE15 SIA10:SIA15 SRW10:SRW15 TBS10:TBS15 TLO10:TLO15 TVK10:TVK15 UFG10:UFG15 UPC10:UPC15 UYY10:UYY15 VIU10:VIU15 VSQ10:VSQ15 WCM10:WCM15 WMI10:WMI15 WWE10:WWE15 JQ10:JQ15 TM10:TM15 ADI10:ADI15 ANE10:ANE15 AXA10:AXA15 BGW10:BGW15 BQS10:BQS15 CAO10:CAO15 CKK10:CKK15 CUG10:CUG15 DEC10:DEC15 DNY10:DNY15 DXU10:DXU15 EHQ10:EHQ15 ERM10:ERM15 FBI10:FBI15 FLE10:FLE15 FVA10:FVA15 GEW10:GEW15 GOS10:GOS15 GYO10:GYO15 HIK10:HIK15 HSG10:HSG15 ICC10:ICC15 ILY10:ILY15 IVU10:IVU15 JFQ10:JFQ15 JPM10:JPM15 JZI10:JZI15 KJE10:KJE15 KTA10:KTA15 LCW10:LCW15 LMS10:LMS15 LWO10:LWO15 MGK10:MGK15 MQG10:MQG15 NAC10:NAC15 NJY10:NJY15 NTU10:NTU15 ODQ10:ODQ15 ONM10:ONM15 OXI10:OXI15 PHE10:PHE15 PRA10:PRA15 QAW10:QAW15 QKS10:QKS15 QUO10:QUO15 REK10:REK15 ROG10:ROG15 RYC10:RYC15 SHY10:SHY15 SRU10:SRU15 TBQ10:TBQ15 TLM10:TLM15 TVI10:TVI15 UFE10:UFE15 UPA10:UPA15 UYW10:UYW15 VIS10:VIS15 VSO10:VSO15 WCK10:WCK15 WMG10:WMG15 WWC10:WWC15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JM10:JM12 TI10:TI12 ADE10:ADE12 ANA10:ANA12 AWW10:AWW12 BGS10:BGS12 BQO10:BQO12 CAK10:CAK12 CKG10:CKG12 CUC10:CUC12 DDY10:DDY12 DNU10:DNU12 DXQ10:DXQ12 EHM10:EHM12 ERI10:ERI12 FBE10:FBE12 FLA10:FLA12 FUW10:FUW12 GES10:GES12 GOO10:GOO12 GYK10:GYK12 HIG10:HIG12 HSC10:HSC12 IBY10:IBY12 ILU10:ILU12 IVQ10:IVQ12 JFM10:JFM12 JPI10:JPI12 JZE10:JZE12 KJA10:KJA12 KSW10:KSW12 LCS10:LCS12 LMO10:LMO12 LWK10:LWK12 MGG10:MGG12 MQC10:MQC12 MZY10:MZY12 NJU10:NJU12 NTQ10:NTQ12 ODM10:ODM12 ONI10:ONI12 OXE10:OXE12 PHA10:PHA12 PQW10:PQW12 QAS10:QAS12 QKO10:QKO12 QUK10:QUK12 REG10:REG12 ROC10:ROC12 RXY10:RXY12 SHU10:SHU12 SRQ10:SRQ12 TBM10:TBM12 TLI10:TLI12 TVE10:TVE12 UFA10:UFA12 UOW10:UOW12 UYS10:UYS12 VIO10:VIO12 VSK10:VSK12 WCG10:WCG12 WMC10:WMC12 WVY10:WVY12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O16:O21 U19:U21 AD14 AD11 Q16:Q21 X11 T20 W19:W21 X20 R20 N20 U10:U15 AD17 K13:K21 H14 L14 I13:I21 H20 Z17 H17 L17 L20 T11 W10:W15 N17 N11 O10:O12 Q10:Q12 R11 AC10:AC18 AA10:AA18 R17 T14 X14 Z14 Z11 AO10:AO21 WWX22 WNB22 WDF22 VTJ22 VJN22 UZR22 UPV22 UFZ22 TWD22 TMH22 TCL22 SSP22 SIT22 RYX22 RPB22 RFF22 QVJ22 QLN22 QBR22 PRV22 PHZ22 OYD22 OOH22 OEL22 NUP22 NKT22 NAX22 MRB22 MHF22 LXJ22 LNN22 LDR22 KTV22 KJZ22 KAD22 JQH22 JGL22 IWP22 IMT22 ICX22 HTB22 HJF22 GZJ22 GPN22 GFR22 FVV22 FLZ22 FCD22 ESH22 EIL22 DYP22 DOT22 DEX22 CVB22 CLF22 CBJ22 BRN22 BHR22 AXV22 ANZ22 AED22 UH22 KL22 AP22" xr:uid="{CBA5F69A-A6F1-470E-9BAE-E7C019B914EA}"/>
    <dataValidation imeMode="on" allowBlank="1" showInputMessage="1" showErrorMessage="1" 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xr:uid="{BB20D177-CB63-43AF-B965-22569AF80D2E}"/>
  </dataValidations>
  <pageMargins left="0.70866141732283472" right="0.70866141732283472" top="0.74803149606299213" bottom="0.74803149606299213" header="0.31496062992125984" footer="0.31496062992125984"/>
  <pageSetup paperSize="9" scale="7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331E-76B2-4938-A027-188D3BCEEF31}">
  <dimension ref="A1:AW106"/>
  <sheetViews>
    <sheetView tabSelected="1" topLeftCell="A95" zoomScaleNormal="100" workbookViewId="0">
      <selection activeCell="V117" sqref="V117"/>
    </sheetView>
  </sheetViews>
  <sheetFormatPr defaultRowHeight="13.5"/>
  <cols>
    <col min="1" max="17" width="3" customWidth="1"/>
    <col min="18" max="21" width="2.75" customWidth="1"/>
    <col min="22" max="41" width="3" customWidth="1"/>
    <col min="42" max="72" width="2.75" customWidth="1"/>
  </cols>
  <sheetData>
    <row r="1" spans="1:49" ht="35.25" customHeight="1">
      <c r="A1" s="257" t="s">
        <v>130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39"/>
      <c r="AQ1" s="39"/>
      <c r="AR1" s="39"/>
      <c r="AS1" s="39"/>
      <c r="AT1" s="39"/>
      <c r="AU1" s="39"/>
      <c r="AV1" s="39"/>
      <c r="AW1" s="39"/>
    </row>
    <row r="2" spans="1:49" ht="35.25" customHeight="1">
      <c r="A2" s="257" t="s">
        <v>37</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39"/>
      <c r="AQ2" s="39"/>
      <c r="AR2" s="39"/>
      <c r="AS2" s="39"/>
      <c r="AT2" s="39"/>
      <c r="AU2" s="39"/>
      <c r="AV2" s="39"/>
      <c r="AW2" s="39"/>
    </row>
    <row r="3" spans="1:49" ht="18.7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49" ht="36" customHeight="1">
      <c r="A4" s="257" t="s">
        <v>175</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row>
    <row r="5" spans="1:49" ht="16.5" customHeight="1"/>
    <row r="6" spans="1:49" s="2" customFormat="1" ht="14.25" customHeight="1" thickBot="1">
      <c r="A6" s="1" t="s">
        <v>173</v>
      </c>
      <c r="G6" s="3"/>
      <c r="H6" s="3"/>
      <c r="I6" s="3"/>
      <c r="J6" s="3"/>
      <c r="K6" s="3"/>
      <c r="L6" s="3"/>
      <c r="M6" s="3"/>
      <c r="N6" s="3"/>
      <c r="O6" s="3"/>
      <c r="P6" s="3"/>
      <c r="Q6" s="3"/>
      <c r="R6" s="3"/>
      <c r="S6" s="3"/>
      <c r="T6" s="3"/>
      <c r="U6" s="3"/>
      <c r="V6" s="3"/>
      <c r="W6" s="3"/>
      <c r="X6" s="3"/>
      <c r="Y6" s="3"/>
      <c r="Z6" s="3"/>
      <c r="AA6" s="3"/>
      <c r="AB6" s="3"/>
      <c r="AC6" s="3"/>
      <c r="AD6" s="3"/>
      <c r="AE6" s="13"/>
      <c r="AF6" s="3"/>
      <c r="AG6" s="3"/>
      <c r="AH6" s="3"/>
      <c r="AI6" s="3"/>
      <c r="AJ6" s="3"/>
      <c r="AK6" s="3"/>
      <c r="AL6" s="3"/>
      <c r="AM6" s="3"/>
      <c r="AN6" s="3"/>
    </row>
    <row r="7" spans="1:49" s="2" customFormat="1" ht="15.75" customHeight="1">
      <c r="A7" s="351"/>
      <c r="B7" s="352"/>
      <c r="C7" s="352"/>
      <c r="D7" s="352"/>
      <c r="E7" s="352"/>
      <c r="F7" s="353"/>
      <c r="G7" s="354">
        <f>A10</f>
        <v>1</v>
      </c>
      <c r="H7" s="355"/>
      <c r="I7" s="355"/>
      <c r="J7" s="355"/>
      <c r="K7" s="355"/>
      <c r="L7" s="356"/>
      <c r="M7" s="354">
        <f>A13</f>
        <v>2</v>
      </c>
      <c r="N7" s="355"/>
      <c r="O7" s="355"/>
      <c r="P7" s="355"/>
      <c r="Q7" s="355"/>
      <c r="R7" s="356"/>
      <c r="S7" s="354">
        <f>A16</f>
        <v>3</v>
      </c>
      <c r="T7" s="355"/>
      <c r="U7" s="355"/>
      <c r="V7" s="355"/>
      <c r="W7" s="355"/>
      <c r="X7" s="356"/>
      <c r="Y7" s="354">
        <f>A19</f>
        <v>4</v>
      </c>
      <c r="Z7" s="355"/>
      <c r="AA7" s="355"/>
      <c r="AB7" s="355"/>
      <c r="AC7" s="355"/>
      <c r="AD7" s="357"/>
      <c r="AE7" s="358" t="s">
        <v>0</v>
      </c>
      <c r="AF7" s="361" t="s">
        <v>1</v>
      </c>
      <c r="AG7" s="4" t="s">
        <v>2</v>
      </c>
      <c r="AH7" s="4" t="s">
        <v>3</v>
      </c>
      <c r="AI7" s="364" t="s">
        <v>2</v>
      </c>
      <c r="AJ7" s="365"/>
      <c r="AK7" s="366" t="s">
        <v>4</v>
      </c>
      <c r="AL7" s="366" t="s">
        <v>5</v>
      </c>
      <c r="AM7" s="369" t="s">
        <v>6</v>
      </c>
      <c r="AN7" s="370"/>
      <c r="AO7" s="375" t="s">
        <v>7</v>
      </c>
    </row>
    <row r="8" spans="1:49" s="2" customFormat="1" ht="15.75" customHeight="1">
      <c r="A8" s="378" t="s">
        <v>171</v>
      </c>
      <c r="B8" s="325"/>
      <c r="C8" s="325"/>
      <c r="D8" s="325"/>
      <c r="E8" s="325"/>
      <c r="F8" s="379"/>
      <c r="G8" s="380" t="str">
        <f>IF(A11=""," ",A11)</f>
        <v>すいようび</v>
      </c>
      <c r="H8" s="381"/>
      <c r="I8" s="381"/>
      <c r="J8" s="381"/>
      <c r="K8" s="381"/>
      <c r="L8" s="382"/>
      <c r="M8" s="380" t="str">
        <f>IF(A14=""," ",A14)</f>
        <v>ＳＮＡＰ～ず　Ｂ</v>
      </c>
      <c r="N8" s="381"/>
      <c r="O8" s="381"/>
      <c r="P8" s="381"/>
      <c r="Q8" s="381"/>
      <c r="R8" s="382"/>
      <c r="S8" s="380" t="str">
        <f>IF(A17=""," ",A17)</f>
        <v>チーム牟礼</v>
      </c>
      <c r="T8" s="381"/>
      <c r="U8" s="381"/>
      <c r="V8" s="381"/>
      <c r="W8" s="381"/>
      <c r="X8" s="382"/>
      <c r="Y8" s="380" t="str">
        <f>IF(A20=""," ",A20)</f>
        <v>Ｔｅａｍかつ亭</v>
      </c>
      <c r="Z8" s="381"/>
      <c r="AA8" s="381"/>
      <c r="AB8" s="381"/>
      <c r="AC8" s="381"/>
      <c r="AD8" s="386"/>
      <c r="AE8" s="359"/>
      <c r="AF8" s="362"/>
      <c r="AG8" s="5"/>
      <c r="AH8" s="5"/>
      <c r="AI8" s="388" t="s">
        <v>3</v>
      </c>
      <c r="AJ8" s="389"/>
      <c r="AK8" s="367"/>
      <c r="AL8" s="367"/>
      <c r="AM8" s="371"/>
      <c r="AN8" s="372"/>
      <c r="AO8" s="376"/>
    </row>
    <row r="9" spans="1:49" s="2" customFormat="1" ht="15.75" customHeight="1" thickBot="1">
      <c r="A9" s="390"/>
      <c r="B9" s="391"/>
      <c r="C9" s="391"/>
      <c r="D9" s="391"/>
      <c r="E9" s="391"/>
      <c r="F9" s="392"/>
      <c r="G9" s="383"/>
      <c r="H9" s="384"/>
      <c r="I9" s="384"/>
      <c r="J9" s="384"/>
      <c r="K9" s="384"/>
      <c r="L9" s="385"/>
      <c r="M9" s="383"/>
      <c r="N9" s="384"/>
      <c r="O9" s="384"/>
      <c r="P9" s="384"/>
      <c r="Q9" s="384"/>
      <c r="R9" s="385"/>
      <c r="S9" s="383"/>
      <c r="T9" s="384"/>
      <c r="U9" s="384"/>
      <c r="V9" s="384"/>
      <c r="W9" s="384"/>
      <c r="X9" s="385"/>
      <c r="Y9" s="383"/>
      <c r="Z9" s="384"/>
      <c r="AA9" s="384"/>
      <c r="AB9" s="384"/>
      <c r="AC9" s="384"/>
      <c r="AD9" s="387"/>
      <c r="AE9" s="360"/>
      <c r="AF9" s="363"/>
      <c r="AG9" s="6" t="s">
        <v>8</v>
      </c>
      <c r="AH9" s="6" t="s">
        <v>8</v>
      </c>
      <c r="AI9" s="393" t="s">
        <v>9</v>
      </c>
      <c r="AJ9" s="394"/>
      <c r="AK9" s="368"/>
      <c r="AL9" s="368"/>
      <c r="AM9" s="373"/>
      <c r="AN9" s="374"/>
      <c r="AO9" s="377"/>
    </row>
    <row r="10" spans="1:49" s="2" customFormat="1" ht="15.75" customHeight="1">
      <c r="A10" s="342">
        <v>1</v>
      </c>
      <c r="B10" s="343"/>
      <c r="C10" s="343"/>
      <c r="D10" s="343"/>
      <c r="E10" s="343"/>
      <c r="F10" s="344"/>
      <c r="G10" s="204"/>
      <c r="H10" s="179"/>
      <c r="I10" s="179"/>
      <c r="J10" s="179"/>
      <c r="K10" s="179"/>
      <c r="L10" s="196"/>
      <c r="M10" s="68"/>
      <c r="N10" s="69"/>
      <c r="O10" s="70">
        <v>11</v>
      </c>
      <c r="P10" s="69" t="s">
        <v>196</v>
      </c>
      <c r="Q10" s="71">
        <v>15</v>
      </c>
      <c r="R10" s="69"/>
      <c r="S10" s="178"/>
      <c r="T10" s="179"/>
      <c r="U10" s="179"/>
      <c r="V10" s="179"/>
      <c r="W10" s="179"/>
      <c r="X10" s="196"/>
      <c r="Y10" s="68"/>
      <c r="Z10" s="69"/>
      <c r="AA10" s="70">
        <v>15</v>
      </c>
      <c r="AB10" s="69" t="s">
        <v>196</v>
      </c>
      <c r="AC10" s="71">
        <v>11</v>
      </c>
      <c r="AD10" s="69"/>
      <c r="AE10" s="184">
        <f>COUNTIF(G10:AD12,"○")</f>
        <v>1</v>
      </c>
      <c r="AF10" s="187">
        <f>COUNTIF(G10:AD12,"●")</f>
        <v>1</v>
      </c>
      <c r="AG10" s="187">
        <f>N11+Z11</f>
        <v>2</v>
      </c>
      <c r="AH10" s="187">
        <f>R11+AD11</f>
        <v>2</v>
      </c>
      <c r="AI10" s="159">
        <f>IF(AH10=0,"----",AG10/AH10)</f>
        <v>1</v>
      </c>
      <c r="AJ10" s="160"/>
      <c r="AK10" s="190">
        <f>SUM(O10:O12,AA10:AA12)</f>
        <v>55</v>
      </c>
      <c r="AL10" s="190">
        <f>SUM(Q10:Q12,AC10:AC12)</f>
        <v>48</v>
      </c>
      <c r="AM10" s="159">
        <f>AK10/AL10</f>
        <v>1.1458333333333333</v>
      </c>
      <c r="AN10" s="160"/>
      <c r="AO10" s="165">
        <v>2</v>
      </c>
    </row>
    <row r="11" spans="1:49" s="2" customFormat="1" ht="15.75" customHeight="1">
      <c r="A11" s="336" t="s">
        <v>107</v>
      </c>
      <c r="B11" s="337"/>
      <c r="C11" s="337"/>
      <c r="D11" s="337"/>
      <c r="E11" s="337"/>
      <c r="F11" s="338"/>
      <c r="G11" s="205"/>
      <c r="H11" s="181"/>
      <c r="I11" s="181"/>
      <c r="J11" s="181"/>
      <c r="K11" s="181"/>
      <c r="L11" s="197"/>
      <c r="M11" s="73" t="str">
        <f>IF(N11&gt;R11,"○",IF(N11=R11,"△",IF(N11&lt;R11,"●")))</f>
        <v>●</v>
      </c>
      <c r="N11" s="74">
        <v>0</v>
      </c>
      <c r="O11" s="75">
        <v>14</v>
      </c>
      <c r="P11" s="76" t="str">
        <f>IF(O11="","","-")</f>
        <v>-</v>
      </c>
      <c r="Q11" s="77">
        <v>15</v>
      </c>
      <c r="R11" s="74">
        <v>2</v>
      </c>
      <c r="S11" s="180"/>
      <c r="T11" s="181"/>
      <c r="U11" s="181"/>
      <c r="V11" s="181"/>
      <c r="W11" s="181"/>
      <c r="X11" s="197"/>
      <c r="Y11" s="73" t="str">
        <f>IF(Z11&gt;AD11,"○",IF(Z11=AD11,"△",IF(Z11&lt;AD11,"●")))</f>
        <v>○</v>
      </c>
      <c r="Z11" s="74">
        <v>2</v>
      </c>
      <c r="AA11" s="75">
        <v>15</v>
      </c>
      <c r="AB11" s="76" t="str">
        <f>IF(AA11="","","-")</f>
        <v>-</v>
      </c>
      <c r="AC11" s="77">
        <v>7</v>
      </c>
      <c r="AD11" s="74">
        <v>0</v>
      </c>
      <c r="AE11" s="185"/>
      <c r="AF11" s="188"/>
      <c r="AG11" s="188"/>
      <c r="AH11" s="188"/>
      <c r="AI11" s="161"/>
      <c r="AJ11" s="162"/>
      <c r="AK11" s="191"/>
      <c r="AL11" s="191"/>
      <c r="AM11" s="161"/>
      <c r="AN11" s="162"/>
      <c r="AO11" s="166"/>
    </row>
    <row r="12" spans="1:49" s="2" customFormat="1" ht="15.75" customHeight="1" thickBot="1">
      <c r="A12" s="345"/>
      <c r="B12" s="346"/>
      <c r="C12" s="346"/>
      <c r="D12" s="346"/>
      <c r="E12" s="346"/>
      <c r="F12" s="347"/>
      <c r="G12" s="206"/>
      <c r="H12" s="183"/>
      <c r="I12" s="183"/>
      <c r="J12" s="183"/>
      <c r="K12" s="183"/>
      <c r="L12" s="198"/>
      <c r="M12" s="78"/>
      <c r="N12" s="79"/>
      <c r="O12" s="80"/>
      <c r="P12" s="79" t="str">
        <f>IF(O12="","","-")</f>
        <v/>
      </c>
      <c r="Q12" s="81"/>
      <c r="R12" s="79"/>
      <c r="S12" s="182"/>
      <c r="T12" s="183"/>
      <c r="U12" s="183"/>
      <c r="V12" s="183"/>
      <c r="W12" s="183"/>
      <c r="X12" s="198"/>
      <c r="Y12" s="78"/>
      <c r="Z12" s="79"/>
      <c r="AA12" s="80"/>
      <c r="AB12" s="79" t="str">
        <f>IF(AA12="","","-")</f>
        <v/>
      </c>
      <c r="AC12" s="81"/>
      <c r="AD12" s="79"/>
      <c r="AE12" s="186"/>
      <c r="AF12" s="189"/>
      <c r="AG12" s="189"/>
      <c r="AH12" s="189"/>
      <c r="AI12" s="163"/>
      <c r="AJ12" s="164"/>
      <c r="AK12" s="192"/>
      <c r="AL12" s="192"/>
      <c r="AM12" s="163"/>
      <c r="AN12" s="164"/>
      <c r="AO12" s="167"/>
    </row>
    <row r="13" spans="1:49" s="2" customFormat="1" ht="15.75" customHeight="1">
      <c r="A13" s="342">
        <v>2</v>
      </c>
      <c r="B13" s="343"/>
      <c r="C13" s="343"/>
      <c r="D13" s="343"/>
      <c r="E13" s="343"/>
      <c r="F13" s="344"/>
      <c r="G13" s="68"/>
      <c r="H13" s="69"/>
      <c r="I13" s="70">
        <f>Q10</f>
        <v>15</v>
      </c>
      <c r="J13" s="69" t="s">
        <v>196</v>
      </c>
      <c r="K13" s="71">
        <f>O10</f>
        <v>11</v>
      </c>
      <c r="L13" s="72"/>
      <c r="M13" s="180"/>
      <c r="N13" s="181"/>
      <c r="O13" s="181"/>
      <c r="P13" s="181"/>
      <c r="Q13" s="181"/>
      <c r="R13" s="197"/>
      <c r="S13" s="68"/>
      <c r="T13" s="69"/>
      <c r="U13" s="70">
        <v>9</v>
      </c>
      <c r="V13" s="69" t="s">
        <v>196</v>
      </c>
      <c r="W13" s="71">
        <v>15</v>
      </c>
      <c r="X13" s="69"/>
      <c r="Y13" s="178"/>
      <c r="Z13" s="179"/>
      <c r="AA13" s="179"/>
      <c r="AB13" s="179"/>
      <c r="AC13" s="179"/>
      <c r="AD13" s="405"/>
      <c r="AE13" s="184">
        <f>COUNTIF(G13:AD15,"○")</f>
        <v>1</v>
      </c>
      <c r="AF13" s="187">
        <f>COUNTIF(G13:AD15,"●")</f>
        <v>1</v>
      </c>
      <c r="AG13" s="187">
        <f>H14+T14</f>
        <v>2</v>
      </c>
      <c r="AH13" s="187">
        <f>L14+X14</f>
        <v>2</v>
      </c>
      <c r="AI13" s="159">
        <f>IF(AH13=0,"----",AG13/AH13)</f>
        <v>1</v>
      </c>
      <c r="AJ13" s="160"/>
      <c r="AK13" s="190">
        <f>SUM(U13:U15,I13:I15)</f>
        <v>46</v>
      </c>
      <c r="AL13" s="190">
        <f>SUM(W13:W15,K13:K15)</f>
        <v>55</v>
      </c>
      <c r="AM13" s="159">
        <f>AK13/AL13</f>
        <v>0.83636363636363631</v>
      </c>
      <c r="AN13" s="160"/>
      <c r="AO13" s="202">
        <v>3</v>
      </c>
    </row>
    <row r="14" spans="1:49" s="2" customFormat="1" ht="15.75" customHeight="1">
      <c r="A14" s="336" t="s">
        <v>115</v>
      </c>
      <c r="B14" s="337"/>
      <c r="C14" s="337"/>
      <c r="D14" s="337"/>
      <c r="E14" s="337"/>
      <c r="F14" s="338"/>
      <c r="G14" s="73" t="str">
        <f>IF(M11="○","●",IF(M11="△","△",IF(M11="●","○",IF(M11="",""))))</f>
        <v>○</v>
      </c>
      <c r="H14" s="74">
        <f>IF(R11="","",R11)</f>
        <v>2</v>
      </c>
      <c r="I14" s="75">
        <f>IF(Q11="","",Q11)</f>
        <v>15</v>
      </c>
      <c r="J14" s="76" t="str">
        <f>IF(I14="","","-")</f>
        <v>-</v>
      </c>
      <c r="K14" s="77">
        <f>IF(O11="","",O11)</f>
        <v>14</v>
      </c>
      <c r="L14" s="77">
        <f>IF(N11="","",N11)</f>
        <v>0</v>
      </c>
      <c r="M14" s="180"/>
      <c r="N14" s="181"/>
      <c r="O14" s="181"/>
      <c r="P14" s="181"/>
      <c r="Q14" s="181"/>
      <c r="R14" s="197"/>
      <c r="S14" s="73" t="str">
        <f>IF(T14&gt;X14,"○",IF(T14=X14,"△",IF(T14&lt;X14,"●")))</f>
        <v>●</v>
      </c>
      <c r="T14" s="74">
        <v>0</v>
      </c>
      <c r="U14" s="75">
        <v>7</v>
      </c>
      <c r="V14" s="76" t="str">
        <f>IF(U14="","","-")</f>
        <v>-</v>
      </c>
      <c r="W14" s="77">
        <v>15</v>
      </c>
      <c r="X14" s="74">
        <v>2</v>
      </c>
      <c r="Y14" s="180"/>
      <c r="Z14" s="181"/>
      <c r="AA14" s="181"/>
      <c r="AB14" s="181"/>
      <c r="AC14" s="181"/>
      <c r="AD14" s="406"/>
      <c r="AE14" s="185"/>
      <c r="AF14" s="188"/>
      <c r="AG14" s="188"/>
      <c r="AH14" s="188"/>
      <c r="AI14" s="161"/>
      <c r="AJ14" s="162"/>
      <c r="AK14" s="191"/>
      <c r="AL14" s="191"/>
      <c r="AM14" s="161"/>
      <c r="AN14" s="162"/>
      <c r="AO14" s="166"/>
    </row>
    <row r="15" spans="1:49" s="2" customFormat="1" ht="15.75" customHeight="1" thickBot="1">
      <c r="A15" s="339"/>
      <c r="B15" s="340"/>
      <c r="C15" s="340"/>
      <c r="D15" s="340"/>
      <c r="E15" s="340"/>
      <c r="F15" s="341"/>
      <c r="G15" s="78"/>
      <c r="H15" s="79"/>
      <c r="I15" s="80" t="str">
        <f>IF(Q12="","",Q12)</f>
        <v/>
      </c>
      <c r="J15" s="79" t="str">
        <f>IF(I15="","","-")</f>
        <v/>
      </c>
      <c r="K15" s="81" t="str">
        <f>IF(O12="","",O12)</f>
        <v/>
      </c>
      <c r="L15" s="82"/>
      <c r="M15" s="180"/>
      <c r="N15" s="181"/>
      <c r="O15" s="181"/>
      <c r="P15" s="181"/>
      <c r="Q15" s="181"/>
      <c r="R15" s="197"/>
      <c r="S15" s="78"/>
      <c r="T15" s="79"/>
      <c r="U15" s="80"/>
      <c r="V15" s="79" t="str">
        <f>IF(U15="","","-")</f>
        <v/>
      </c>
      <c r="W15" s="81"/>
      <c r="X15" s="79"/>
      <c r="Y15" s="182"/>
      <c r="Z15" s="183"/>
      <c r="AA15" s="183"/>
      <c r="AB15" s="183"/>
      <c r="AC15" s="183"/>
      <c r="AD15" s="407"/>
      <c r="AE15" s="186"/>
      <c r="AF15" s="189"/>
      <c r="AG15" s="189"/>
      <c r="AH15" s="189"/>
      <c r="AI15" s="163"/>
      <c r="AJ15" s="164"/>
      <c r="AK15" s="192"/>
      <c r="AL15" s="192"/>
      <c r="AM15" s="163"/>
      <c r="AN15" s="164"/>
      <c r="AO15" s="203"/>
    </row>
    <row r="16" spans="1:49" s="2" customFormat="1" ht="15.75" customHeight="1">
      <c r="A16" s="348">
        <v>3</v>
      </c>
      <c r="B16" s="349"/>
      <c r="C16" s="349"/>
      <c r="D16" s="349"/>
      <c r="E16" s="349"/>
      <c r="F16" s="350"/>
      <c r="G16" s="204"/>
      <c r="H16" s="179"/>
      <c r="I16" s="179"/>
      <c r="J16" s="179"/>
      <c r="K16" s="179"/>
      <c r="L16" s="196"/>
      <c r="M16" s="68"/>
      <c r="N16" s="69"/>
      <c r="O16" s="70">
        <f>W13</f>
        <v>15</v>
      </c>
      <c r="P16" s="69" t="s">
        <v>196</v>
      </c>
      <c r="Q16" s="71">
        <f>U13</f>
        <v>9</v>
      </c>
      <c r="R16" s="72"/>
      <c r="S16" s="178"/>
      <c r="T16" s="179"/>
      <c r="U16" s="179"/>
      <c r="V16" s="179"/>
      <c r="W16" s="179"/>
      <c r="X16" s="196"/>
      <c r="Y16" s="68"/>
      <c r="Z16" s="69"/>
      <c r="AA16" s="70">
        <v>15</v>
      </c>
      <c r="AB16" s="69" t="s">
        <v>196</v>
      </c>
      <c r="AC16" s="71">
        <v>2</v>
      </c>
      <c r="AD16" s="69"/>
      <c r="AE16" s="184">
        <f>COUNTIF(G16:AD18,"○")</f>
        <v>2</v>
      </c>
      <c r="AF16" s="187">
        <f>COUNTIF(G16:AD18,"●")</f>
        <v>0</v>
      </c>
      <c r="AG16" s="187">
        <f>N17+Z17</f>
        <v>4</v>
      </c>
      <c r="AH16" s="187">
        <f>R17+AD17</f>
        <v>0</v>
      </c>
      <c r="AI16" s="159" t="str">
        <f>IF(AH16=0,"----",AG16/AH16)</f>
        <v>----</v>
      </c>
      <c r="AJ16" s="160"/>
      <c r="AK16" s="190">
        <f>SUM(O16:O18,AA16:AA18)</f>
        <v>60</v>
      </c>
      <c r="AL16" s="190">
        <f>SUM(Q16:Q18,AC16:AC18)</f>
        <v>25</v>
      </c>
      <c r="AM16" s="159">
        <f>AK16/AL16</f>
        <v>2.4</v>
      </c>
      <c r="AN16" s="160"/>
      <c r="AO16" s="165">
        <v>1</v>
      </c>
    </row>
    <row r="17" spans="1:42" s="2" customFormat="1" ht="15.75" customHeight="1">
      <c r="A17" s="336" t="s">
        <v>42</v>
      </c>
      <c r="B17" s="337"/>
      <c r="C17" s="337"/>
      <c r="D17" s="337"/>
      <c r="E17" s="337"/>
      <c r="F17" s="338"/>
      <c r="G17" s="205"/>
      <c r="H17" s="181"/>
      <c r="I17" s="181"/>
      <c r="J17" s="181"/>
      <c r="K17" s="181"/>
      <c r="L17" s="197"/>
      <c r="M17" s="73" t="str">
        <f>IF(S14="○","●",IF(S14="△","△",IF(S14="●","○",IF(S14="",""))))</f>
        <v>○</v>
      </c>
      <c r="N17" s="74">
        <f>IF(X14="","",X14)</f>
        <v>2</v>
      </c>
      <c r="O17" s="75">
        <f>IF(W14="","",W14)</f>
        <v>15</v>
      </c>
      <c r="P17" s="76" t="str">
        <f>IF(O17="","","-")</f>
        <v>-</v>
      </c>
      <c r="Q17" s="77">
        <f>IF(U14="","",U14)</f>
        <v>7</v>
      </c>
      <c r="R17" s="77">
        <f>IF(T14="","",T14)</f>
        <v>0</v>
      </c>
      <c r="S17" s="180"/>
      <c r="T17" s="181"/>
      <c r="U17" s="181"/>
      <c r="V17" s="181"/>
      <c r="W17" s="181"/>
      <c r="X17" s="197"/>
      <c r="Y17" s="73" t="str">
        <f>IF(Z17&gt;AD17,"○",IF(Z17=AD17,"△",IF(Z17&lt;AD17,"●")))</f>
        <v>○</v>
      </c>
      <c r="Z17" s="74">
        <v>2</v>
      </c>
      <c r="AA17" s="75">
        <v>15</v>
      </c>
      <c r="AB17" s="76" t="str">
        <f>IF(AA17="","","-")</f>
        <v>-</v>
      </c>
      <c r="AC17" s="77">
        <v>7</v>
      </c>
      <c r="AD17" s="74">
        <v>0</v>
      </c>
      <c r="AE17" s="185"/>
      <c r="AF17" s="188"/>
      <c r="AG17" s="188"/>
      <c r="AH17" s="188"/>
      <c r="AI17" s="161"/>
      <c r="AJ17" s="162"/>
      <c r="AK17" s="191"/>
      <c r="AL17" s="191"/>
      <c r="AM17" s="161"/>
      <c r="AN17" s="162"/>
      <c r="AO17" s="166"/>
    </row>
    <row r="18" spans="1:42" s="2" customFormat="1" ht="15.75" customHeight="1" thickBot="1">
      <c r="A18" s="345"/>
      <c r="B18" s="346"/>
      <c r="C18" s="346"/>
      <c r="D18" s="346"/>
      <c r="E18" s="346"/>
      <c r="F18" s="347"/>
      <c r="G18" s="206"/>
      <c r="H18" s="183"/>
      <c r="I18" s="183"/>
      <c r="J18" s="183"/>
      <c r="K18" s="183"/>
      <c r="L18" s="198"/>
      <c r="M18" s="78"/>
      <c r="N18" s="79"/>
      <c r="O18" s="80" t="str">
        <f>IF(W15="","",W15)</f>
        <v/>
      </c>
      <c r="P18" s="79" t="str">
        <f>IF(O18="","","-")</f>
        <v/>
      </c>
      <c r="Q18" s="81" t="str">
        <f>IF(U15="","",U15)</f>
        <v/>
      </c>
      <c r="R18" s="82"/>
      <c r="S18" s="182"/>
      <c r="T18" s="183"/>
      <c r="U18" s="183"/>
      <c r="V18" s="183"/>
      <c r="W18" s="183"/>
      <c r="X18" s="198"/>
      <c r="Y18" s="78"/>
      <c r="Z18" s="79"/>
      <c r="AA18" s="80"/>
      <c r="AB18" s="79" t="str">
        <f>IF(AA18="","","-")</f>
        <v/>
      </c>
      <c r="AC18" s="81"/>
      <c r="AD18" s="79"/>
      <c r="AE18" s="186"/>
      <c r="AF18" s="189"/>
      <c r="AG18" s="189"/>
      <c r="AH18" s="189"/>
      <c r="AI18" s="163"/>
      <c r="AJ18" s="164"/>
      <c r="AK18" s="192"/>
      <c r="AL18" s="192"/>
      <c r="AM18" s="163"/>
      <c r="AN18" s="164"/>
      <c r="AO18" s="167"/>
    </row>
    <row r="19" spans="1:42" s="2" customFormat="1" ht="15.75" customHeight="1">
      <c r="A19" s="342">
        <v>4</v>
      </c>
      <c r="B19" s="343"/>
      <c r="C19" s="343"/>
      <c r="D19" s="343"/>
      <c r="E19" s="343"/>
      <c r="F19" s="344"/>
      <c r="G19" s="68"/>
      <c r="H19" s="69"/>
      <c r="I19" s="70">
        <f>AC10</f>
        <v>11</v>
      </c>
      <c r="J19" s="69" t="s">
        <v>196</v>
      </c>
      <c r="K19" s="71">
        <f>AA10</f>
        <v>15</v>
      </c>
      <c r="L19" s="69"/>
      <c r="M19" s="178"/>
      <c r="N19" s="179"/>
      <c r="O19" s="179"/>
      <c r="P19" s="179"/>
      <c r="Q19" s="179"/>
      <c r="R19" s="196"/>
      <c r="S19" s="68"/>
      <c r="T19" s="69"/>
      <c r="U19" s="70">
        <f>AC16</f>
        <v>2</v>
      </c>
      <c r="V19" s="69" t="s">
        <v>196</v>
      </c>
      <c r="W19" s="71">
        <f>AA16</f>
        <v>15</v>
      </c>
      <c r="X19" s="72"/>
      <c r="Y19" s="178"/>
      <c r="Z19" s="179"/>
      <c r="AA19" s="179"/>
      <c r="AB19" s="179"/>
      <c r="AC19" s="179"/>
      <c r="AD19" s="179"/>
      <c r="AE19" s="184">
        <f>COUNTIF(G19:AD21,"○")</f>
        <v>0</v>
      </c>
      <c r="AF19" s="187">
        <f>COUNTIF(G19:AD21,"●")</f>
        <v>2</v>
      </c>
      <c r="AG19" s="187">
        <f>H20+T20</f>
        <v>0</v>
      </c>
      <c r="AH19" s="187">
        <f>L20+X20</f>
        <v>4</v>
      </c>
      <c r="AI19" s="159">
        <f>IF(AH19=0,"----",AG19/AH19)</f>
        <v>0</v>
      </c>
      <c r="AJ19" s="160"/>
      <c r="AK19" s="190">
        <f>SUM(I19:I21,U19:U21)</f>
        <v>27</v>
      </c>
      <c r="AL19" s="190">
        <f>SUM(K19:K21,W19:W21)</f>
        <v>60</v>
      </c>
      <c r="AM19" s="159">
        <f>AK19/AL19</f>
        <v>0.45</v>
      </c>
      <c r="AN19" s="160"/>
      <c r="AO19" s="165">
        <v>4</v>
      </c>
    </row>
    <row r="20" spans="1:42" s="2" customFormat="1" ht="15.75" customHeight="1">
      <c r="A20" s="336" t="s">
        <v>112</v>
      </c>
      <c r="B20" s="337"/>
      <c r="C20" s="337"/>
      <c r="D20" s="337"/>
      <c r="E20" s="337"/>
      <c r="F20" s="338"/>
      <c r="G20" s="73" t="str">
        <f>IF(Y11="○","●",IF(Y11="△","△",IF(Y11="●","○",IF(Y11="",""))))</f>
        <v>●</v>
      </c>
      <c r="H20" s="74">
        <f>IF(AD11="","",AD11)</f>
        <v>0</v>
      </c>
      <c r="I20" s="75">
        <f>IF(AC11="","",AC11)</f>
        <v>7</v>
      </c>
      <c r="J20" s="76" t="str">
        <f>IF(I20="","","-")</f>
        <v>-</v>
      </c>
      <c r="K20" s="77">
        <f>IF(AA11="","",AA11)</f>
        <v>15</v>
      </c>
      <c r="L20" s="74">
        <f>IF(Z11="","",Z11)</f>
        <v>2</v>
      </c>
      <c r="M20" s="180"/>
      <c r="N20" s="181"/>
      <c r="O20" s="181"/>
      <c r="P20" s="181"/>
      <c r="Q20" s="181"/>
      <c r="R20" s="197"/>
      <c r="S20" s="73" t="str">
        <f>IF(Y17="○","●",IF(Y17="△","△",IF(Y17="●","○",IF(Y17="",""))))</f>
        <v>●</v>
      </c>
      <c r="T20" s="74">
        <f>IF(AD17="","",AD17)</f>
        <v>0</v>
      </c>
      <c r="U20" s="75">
        <f>IF(AC17="","",AC17)</f>
        <v>7</v>
      </c>
      <c r="V20" s="76" t="str">
        <f>IF(U20="","","-")</f>
        <v>-</v>
      </c>
      <c r="W20" s="77">
        <f>IF(AA17="","",AA17)</f>
        <v>15</v>
      </c>
      <c r="X20" s="77">
        <f>IF(Z17="","",Z17)</f>
        <v>2</v>
      </c>
      <c r="Y20" s="180"/>
      <c r="Z20" s="181"/>
      <c r="AA20" s="181"/>
      <c r="AB20" s="181"/>
      <c r="AC20" s="181"/>
      <c r="AD20" s="181"/>
      <c r="AE20" s="185"/>
      <c r="AF20" s="188"/>
      <c r="AG20" s="188"/>
      <c r="AH20" s="188"/>
      <c r="AI20" s="161"/>
      <c r="AJ20" s="162"/>
      <c r="AK20" s="191"/>
      <c r="AL20" s="191"/>
      <c r="AM20" s="161"/>
      <c r="AN20" s="162"/>
      <c r="AO20" s="166"/>
    </row>
    <row r="21" spans="1:42" s="2" customFormat="1" ht="15.75" customHeight="1" thickBot="1">
      <c r="A21" s="339"/>
      <c r="B21" s="340"/>
      <c r="C21" s="340"/>
      <c r="D21" s="340"/>
      <c r="E21" s="340"/>
      <c r="F21" s="341"/>
      <c r="G21" s="78"/>
      <c r="H21" s="79"/>
      <c r="I21" s="80" t="str">
        <f>IF(AC12="","",AC12)</f>
        <v/>
      </c>
      <c r="J21" s="79" t="str">
        <f>IF(I21="","","-")</f>
        <v/>
      </c>
      <c r="K21" s="81" t="str">
        <f>IF(AA12="","",AA12)</f>
        <v/>
      </c>
      <c r="L21" s="79"/>
      <c r="M21" s="182"/>
      <c r="N21" s="183"/>
      <c r="O21" s="183"/>
      <c r="P21" s="183"/>
      <c r="Q21" s="183"/>
      <c r="R21" s="198"/>
      <c r="S21" s="78"/>
      <c r="T21" s="79"/>
      <c r="U21" s="80" t="str">
        <f>IF(AC18="","",AC18)</f>
        <v/>
      </c>
      <c r="V21" s="79" t="str">
        <f>IF(U21="","","-")</f>
        <v/>
      </c>
      <c r="W21" s="81" t="str">
        <f>IF(AA18="","",AA18)</f>
        <v/>
      </c>
      <c r="X21" s="82"/>
      <c r="Y21" s="182"/>
      <c r="Z21" s="183"/>
      <c r="AA21" s="183"/>
      <c r="AB21" s="183"/>
      <c r="AC21" s="183"/>
      <c r="AD21" s="183"/>
      <c r="AE21" s="186"/>
      <c r="AF21" s="189"/>
      <c r="AG21" s="189"/>
      <c r="AH21" s="189"/>
      <c r="AI21" s="163"/>
      <c r="AJ21" s="164"/>
      <c r="AK21" s="192"/>
      <c r="AL21" s="192"/>
      <c r="AM21" s="163"/>
      <c r="AN21" s="164"/>
      <c r="AO21" s="167"/>
    </row>
    <row r="22" spans="1:42" s="63" customFormat="1" ht="15.75" customHeight="1">
      <c r="A22" s="113"/>
      <c r="B22" s="113"/>
      <c r="C22" s="261" t="s">
        <v>197</v>
      </c>
      <c r="D22" s="261"/>
      <c r="E22" s="260" t="str">
        <f>IF(AO10=1,A11,IF(AO13=1,A14,IF(AO16=1,A17,IF(AO19=1,A20))))</f>
        <v>チーム牟礼</v>
      </c>
      <c r="F22" s="260"/>
      <c r="G22" s="260"/>
      <c r="H22" s="260"/>
      <c r="I22" s="260"/>
      <c r="J22" s="260"/>
      <c r="K22" s="261" t="s">
        <v>198</v>
      </c>
      <c r="L22" s="261"/>
      <c r="M22" s="260" t="str">
        <f>IF(AO10=2,A11,IF(AO13=2,A14,IF(AO16=2,A17,IF(AO19=2,A20))))</f>
        <v>すいようび</v>
      </c>
      <c r="N22" s="260"/>
      <c r="O22" s="260"/>
      <c r="P22" s="260"/>
      <c r="Q22" s="260"/>
      <c r="R22" s="260"/>
      <c r="S22" s="261" t="s">
        <v>199</v>
      </c>
      <c r="T22" s="261"/>
      <c r="U22" s="260" t="str">
        <f>IF(AO10=3,A11,IF(AO13=3,A14,IF(AO16=3,A17,IF(AO19=3,A20))))</f>
        <v>ＳＮＡＰ～ず　Ｂ</v>
      </c>
      <c r="V22" s="260"/>
      <c r="W22" s="260"/>
      <c r="X22" s="260"/>
      <c r="Y22" s="260"/>
      <c r="Z22" s="260"/>
      <c r="AA22" s="261" t="s">
        <v>200</v>
      </c>
      <c r="AB22" s="261"/>
      <c r="AC22" s="260" t="str">
        <f>IF(AO10=4,A11,IF(AO13=4,A14,IF(AO16=4,A17,IF(AO19=4,A20))))</f>
        <v>Ｔｅａｍかつ亭</v>
      </c>
      <c r="AD22" s="260"/>
      <c r="AE22" s="260"/>
      <c r="AF22" s="260"/>
      <c r="AG22" s="260"/>
      <c r="AH22" s="260"/>
      <c r="AI22" s="76"/>
      <c r="AJ22" s="118"/>
      <c r="AK22" s="118"/>
      <c r="AL22" s="93"/>
      <c r="AM22" s="93"/>
      <c r="AN22" s="118"/>
      <c r="AO22" s="118"/>
      <c r="AP22" s="94"/>
    </row>
    <row r="23" spans="1:42" s="2" customFormat="1" ht="15.75" customHeight="1"/>
    <row r="24" spans="1:42" s="2" customFormat="1" ht="15.75" customHeight="1">
      <c r="A24" s="321" t="str">
        <f>A11</f>
        <v>すいようび</v>
      </c>
      <c r="B24" s="321"/>
      <c r="C24" s="321"/>
      <c r="D24" s="321"/>
      <c r="E24" s="321"/>
      <c r="F24" s="10">
        <f>A10</f>
        <v>1</v>
      </c>
      <c r="H24" s="7"/>
      <c r="I24" s="7"/>
      <c r="J24" s="7"/>
      <c r="K24" s="7"/>
      <c r="L24" s="7"/>
      <c r="M24" s="10">
        <f>A19</f>
        <v>4</v>
      </c>
      <c r="N24" s="322" t="str">
        <f>A20</f>
        <v>Ｔｅａｍかつ亭</v>
      </c>
      <c r="O24" s="322"/>
      <c r="P24" s="322"/>
      <c r="Q24" s="322"/>
      <c r="R24" s="322"/>
      <c r="S24" s="11"/>
      <c r="T24" s="396" t="s">
        <v>177</v>
      </c>
      <c r="U24" s="395"/>
      <c r="V24" s="395"/>
      <c r="W24" s="395"/>
      <c r="X24" s="395"/>
      <c r="Y24" s="395"/>
      <c r="Z24" s="395"/>
      <c r="AA24" s="395"/>
      <c r="AB24" s="395"/>
      <c r="AC24" s="395"/>
      <c r="AD24" s="395"/>
      <c r="AE24" s="395"/>
      <c r="AF24" s="395"/>
      <c r="AG24" s="395"/>
      <c r="AH24" s="395"/>
      <c r="AI24" s="395" t="s">
        <v>10</v>
      </c>
      <c r="AJ24" s="395"/>
      <c r="AK24" s="395"/>
      <c r="AL24" s="395"/>
      <c r="AM24" s="395"/>
    </row>
    <row r="25" spans="1:42" s="2" customFormat="1" ht="15.75" customHeight="1">
      <c r="D25" s="7"/>
      <c r="E25" s="7"/>
      <c r="F25" s="7"/>
      <c r="G25" s="397"/>
      <c r="H25" s="398"/>
      <c r="I25" s="398"/>
      <c r="J25" s="398"/>
      <c r="K25" s="398"/>
      <c r="L25" s="399"/>
      <c r="M25" s="7"/>
      <c r="N25" s="7"/>
      <c r="P25" s="7"/>
      <c r="Q25" s="7"/>
      <c r="R25" s="7"/>
      <c r="T25" s="9" t="s">
        <v>17</v>
      </c>
      <c r="U25" s="7"/>
      <c r="V25" s="7"/>
      <c r="W25" s="7"/>
      <c r="X25" s="323" t="str">
        <f>A11</f>
        <v>すいようび</v>
      </c>
      <c r="Y25" s="323"/>
      <c r="Z25" s="323"/>
      <c r="AA25" s="323"/>
      <c r="AB25" s="323"/>
      <c r="AC25" s="8" t="s">
        <v>11</v>
      </c>
      <c r="AD25" s="323" t="str">
        <f>A20</f>
        <v>Ｔｅａｍかつ亭</v>
      </c>
      <c r="AE25" s="323"/>
      <c r="AF25" s="323"/>
      <c r="AG25" s="323"/>
      <c r="AH25" s="323"/>
      <c r="AI25" s="323" t="str">
        <f>A17</f>
        <v>チーム牟礼</v>
      </c>
      <c r="AJ25" s="323"/>
      <c r="AK25" s="323"/>
      <c r="AL25" s="323"/>
      <c r="AM25" s="323"/>
    </row>
    <row r="26" spans="1:42" s="2" customFormat="1" ht="15.75" customHeight="1">
      <c r="D26" s="7"/>
      <c r="E26" s="7"/>
      <c r="G26" s="400"/>
      <c r="H26" s="324"/>
      <c r="I26" s="324"/>
      <c r="J26" s="324"/>
      <c r="K26" s="324"/>
      <c r="L26" s="401"/>
      <c r="M26" s="7"/>
      <c r="N26" s="7"/>
      <c r="P26" s="7"/>
      <c r="Q26" s="7"/>
      <c r="R26" s="7"/>
      <c r="T26" s="9" t="s">
        <v>12</v>
      </c>
      <c r="U26" s="7"/>
      <c r="V26" s="7"/>
      <c r="W26" s="7"/>
      <c r="X26" s="323" t="str">
        <f>A14</f>
        <v>ＳＮＡＰ～ず　Ｂ</v>
      </c>
      <c r="Y26" s="323"/>
      <c r="Z26" s="323"/>
      <c r="AA26" s="323"/>
      <c r="AB26" s="323"/>
      <c r="AC26" s="8" t="s">
        <v>11</v>
      </c>
      <c r="AD26" s="323" t="str">
        <f>A17</f>
        <v>チーム牟礼</v>
      </c>
      <c r="AE26" s="323"/>
      <c r="AF26" s="323"/>
      <c r="AG26" s="323"/>
      <c r="AH26" s="323"/>
      <c r="AI26" s="323" t="str">
        <f>A11</f>
        <v>すいようび</v>
      </c>
      <c r="AJ26" s="323"/>
      <c r="AK26" s="323"/>
      <c r="AL26" s="323"/>
      <c r="AM26" s="323"/>
    </row>
    <row r="27" spans="1:42" s="2" customFormat="1" ht="15.75" customHeight="1">
      <c r="D27" s="7"/>
      <c r="E27" s="7"/>
      <c r="F27" s="7"/>
      <c r="G27" s="400"/>
      <c r="H27" s="324"/>
      <c r="I27" s="324"/>
      <c r="J27" s="324"/>
      <c r="K27" s="324"/>
      <c r="L27" s="401"/>
      <c r="M27" s="7"/>
      <c r="N27" s="7"/>
      <c r="P27" s="7"/>
      <c r="Q27" s="7"/>
      <c r="R27" s="7"/>
      <c r="T27" s="9" t="s">
        <v>13</v>
      </c>
      <c r="U27" s="7"/>
      <c r="V27" s="7"/>
      <c r="W27" s="7"/>
      <c r="X27" s="323" t="str">
        <f>A11</f>
        <v>すいようび</v>
      </c>
      <c r="Y27" s="323"/>
      <c r="Z27" s="323"/>
      <c r="AA27" s="323"/>
      <c r="AB27" s="323"/>
      <c r="AC27" s="8" t="s">
        <v>11</v>
      </c>
      <c r="AD27" s="323" t="str">
        <f>A14</f>
        <v>ＳＮＡＰ～ず　Ｂ</v>
      </c>
      <c r="AE27" s="323"/>
      <c r="AF27" s="323"/>
      <c r="AG27" s="323"/>
      <c r="AH27" s="323"/>
      <c r="AI27" s="323" t="str">
        <f>A20</f>
        <v>Ｔｅａｍかつ亭</v>
      </c>
      <c r="AJ27" s="323"/>
      <c r="AK27" s="323"/>
      <c r="AL27" s="323"/>
      <c r="AM27" s="323"/>
    </row>
    <row r="28" spans="1:42" s="2" customFormat="1" ht="15.75" customHeight="1">
      <c r="D28" s="7"/>
      <c r="E28" s="7"/>
      <c r="F28" s="7"/>
      <c r="G28" s="400"/>
      <c r="H28" s="324"/>
      <c r="I28" s="324"/>
      <c r="J28" s="324"/>
      <c r="K28" s="324"/>
      <c r="L28" s="401"/>
      <c r="M28" s="7"/>
      <c r="N28" s="7"/>
      <c r="P28" s="7"/>
      <c r="Q28" s="7"/>
      <c r="R28" s="7"/>
      <c r="T28" s="9" t="s">
        <v>14</v>
      </c>
      <c r="U28" s="7"/>
      <c r="V28" s="7"/>
      <c r="W28" s="7"/>
      <c r="X28" s="323" t="str">
        <f>A17</f>
        <v>チーム牟礼</v>
      </c>
      <c r="Y28" s="323"/>
      <c r="Z28" s="323"/>
      <c r="AA28" s="323"/>
      <c r="AB28" s="323"/>
      <c r="AC28" s="8" t="s">
        <v>11</v>
      </c>
      <c r="AD28" s="323" t="str">
        <f>A20</f>
        <v>Ｔｅａｍかつ亭</v>
      </c>
      <c r="AE28" s="323"/>
      <c r="AF28" s="323"/>
      <c r="AG28" s="323"/>
      <c r="AH28" s="323"/>
      <c r="AI28" s="323" t="str">
        <f>A14</f>
        <v>ＳＮＡＰ～ず　Ｂ</v>
      </c>
      <c r="AJ28" s="323"/>
      <c r="AK28" s="323"/>
      <c r="AL28" s="323"/>
      <c r="AM28" s="323"/>
    </row>
    <row r="29" spans="1:42" s="2" customFormat="1" ht="15.75" customHeight="1">
      <c r="F29" s="7"/>
      <c r="G29" s="402"/>
      <c r="H29" s="403"/>
      <c r="I29" s="403"/>
      <c r="J29" s="403"/>
      <c r="K29" s="403"/>
      <c r="L29" s="404"/>
      <c r="M29" s="7"/>
      <c r="N29" s="7"/>
      <c r="P29" s="7"/>
      <c r="Q29" s="7"/>
      <c r="R29" s="7"/>
      <c r="T29" s="9"/>
      <c r="U29" s="7"/>
      <c r="V29" s="7"/>
      <c r="W29" s="7"/>
    </row>
    <row r="30" spans="1:42" s="2" customFormat="1" ht="15.75" customHeight="1">
      <c r="A30" s="321" t="str">
        <f>A14</f>
        <v>ＳＮＡＰ～ず　Ｂ</v>
      </c>
      <c r="B30" s="321"/>
      <c r="C30" s="321"/>
      <c r="D30" s="321"/>
      <c r="E30" s="321"/>
      <c r="F30" s="10">
        <f>A13</f>
        <v>2</v>
      </c>
      <c r="H30" s="7"/>
      <c r="I30" s="7"/>
      <c r="J30" s="7"/>
      <c r="K30" s="7"/>
      <c r="L30" s="7"/>
      <c r="M30" s="10">
        <f>A16</f>
        <v>3</v>
      </c>
      <c r="N30" s="322" t="str">
        <f>A17</f>
        <v>チーム牟礼</v>
      </c>
      <c r="O30" s="322"/>
      <c r="P30" s="322"/>
      <c r="Q30" s="322"/>
      <c r="R30" s="322"/>
      <c r="S30" s="11"/>
      <c r="T30" s="9"/>
      <c r="U30" s="7"/>
      <c r="V30" s="7"/>
      <c r="W30" s="7"/>
    </row>
    <row r="31" spans="1:42" s="2" customFormat="1" ht="15.75" customHeight="1">
      <c r="A31" s="42"/>
      <c r="B31" s="42"/>
      <c r="C31" s="42"/>
      <c r="D31" s="42"/>
      <c r="E31" s="42"/>
      <c r="F31" s="10"/>
      <c r="H31" s="7"/>
      <c r="I31" s="7"/>
      <c r="J31" s="7"/>
      <c r="K31" s="7"/>
      <c r="L31" s="7"/>
      <c r="M31" s="10"/>
      <c r="N31" s="43"/>
      <c r="O31" s="43"/>
      <c r="P31" s="43"/>
      <c r="Q31" s="43"/>
      <c r="R31" s="43"/>
      <c r="S31" s="11"/>
      <c r="T31" s="9"/>
      <c r="U31" s="7"/>
      <c r="V31" s="7"/>
      <c r="W31" s="7"/>
      <c r="X31" s="44"/>
      <c r="Y31" s="44"/>
      <c r="Z31" s="44"/>
      <c r="AA31" s="44"/>
      <c r="AB31" s="44"/>
      <c r="AC31" s="8"/>
      <c r="AD31" s="44"/>
      <c r="AE31" s="44"/>
      <c r="AF31" s="44"/>
      <c r="AG31" s="44"/>
      <c r="AH31" s="44"/>
      <c r="AI31" s="44"/>
      <c r="AJ31" s="44"/>
      <c r="AK31" s="44"/>
      <c r="AL31" s="44"/>
      <c r="AM31" s="44"/>
    </row>
    <row r="32" spans="1:42" s="59" customFormat="1" ht="15.75" customHeight="1" thickBot="1">
      <c r="A32" s="62" t="s">
        <v>174</v>
      </c>
      <c r="B32" s="63"/>
      <c r="C32" s="63"/>
      <c r="D32" s="97"/>
      <c r="E32" s="97"/>
      <c r="F32" s="97"/>
      <c r="G32" s="97"/>
      <c r="H32" s="97"/>
      <c r="I32" s="95"/>
      <c r="J32" s="63"/>
      <c r="K32" s="63"/>
      <c r="L32" s="63"/>
      <c r="M32" s="63"/>
      <c r="N32" s="95"/>
      <c r="O32" s="96"/>
      <c r="P32" s="96"/>
      <c r="Q32" s="96"/>
      <c r="R32" s="96"/>
      <c r="S32" s="96"/>
      <c r="T32" s="63"/>
      <c r="U32" s="63"/>
      <c r="V32" s="63"/>
      <c r="W32" s="63"/>
      <c r="X32" s="63"/>
      <c r="Y32" s="63"/>
      <c r="Z32" s="63"/>
      <c r="AA32" s="63"/>
      <c r="AB32" s="63"/>
      <c r="AC32" s="63"/>
      <c r="AD32" s="63"/>
      <c r="AE32" s="63"/>
      <c r="AF32" s="63"/>
      <c r="AG32" s="63"/>
      <c r="AH32" s="63"/>
      <c r="AI32" s="63"/>
    </row>
    <row r="33" spans="1:42" s="59" customFormat="1" ht="15.75" customHeight="1">
      <c r="A33" s="242"/>
      <c r="B33" s="243"/>
      <c r="C33" s="243"/>
      <c r="D33" s="243"/>
      <c r="E33" s="243"/>
      <c r="F33" s="244"/>
      <c r="G33" s="175">
        <f>A36</f>
        <v>5</v>
      </c>
      <c r="H33" s="176"/>
      <c r="I33" s="176"/>
      <c r="J33" s="176"/>
      <c r="K33" s="176"/>
      <c r="L33" s="177"/>
      <c r="M33" s="175">
        <f>A39</f>
        <v>6</v>
      </c>
      <c r="N33" s="176"/>
      <c r="O33" s="176"/>
      <c r="P33" s="176"/>
      <c r="Q33" s="176"/>
      <c r="R33" s="177"/>
      <c r="S33" s="175">
        <f>A42</f>
        <v>7</v>
      </c>
      <c r="T33" s="176"/>
      <c r="U33" s="176"/>
      <c r="V33" s="176"/>
      <c r="W33" s="176"/>
      <c r="X33" s="177"/>
      <c r="Y33" s="249" t="s">
        <v>0</v>
      </c>
      <c r="Z33" s="252" t="s">
        <v>1</v>
      </c>
      <c r="AA33" s="65" t="s">
        <v>2</v>
      </c>
      <c r="AB33" s="65" t="s">
        <v>3</v>
      </c>
      <c r="AC33" s="255" t="s">
        <v>2</v>
      </c>
      <c r="AD33" s="256"/>
      <c r="AE33" s="207" t="s">
        <v>4</v>
      </c>
      <c r="AF33" s="207" t="s">
        <v>5</v>
      </c>
      <c r="AG33" s="210" t="s">
        <v>6</v>
      </c>
      <c r="AH33" s="298"/>
      <c r="AI33" s="216" t="s">
        <v>7</v>
      </c>
    </row>
    <row r="34" spans="1:42" s="59" customFormat="1" ht="15.75" customHeight="1">
      <c r="A34" s="218" t="s">
        <v>172</v>
      </c>
      <c r="B34" s="219"/>
      <c r="C34" s="219"/>
      <c r="D34" s="219"/>
      <c r="E34" s="219"/>
      <c r="F34" s="220"/>
      <c r="G34" s="304" t="str">
        <f>IF(A37=""," ",A37)</f>
        <v>ひよどり山中学校</v>
      </c>
      <c r="H34" s="305"/>
      <c r="I34" s="305"/>
      <c r="J34" s="305"/>
      <c r="K34" s="305"/>
      <c r="L34" s="306"/>
      <c r="M34" s="304" t="str">
        <f>IF(A40=""," ",A40)</f>
        <v>中野組</v>
      </c>
      <c r="N34" s="305"/>
      <c r="O34" s="305"/>
      <c r="P34" s="305"/>
      <c r="Q34" s="305"/>
      <c r="R34" s="306"/>
      <c r="S34" s="304" t="str">
        <f>IF(A43=""," ",A43)</f>
        <v>ＳＮＡＰ～ず　Ａ</v>
      </c>
      <c r="T34" s="305"/>
      <c r="U34" s="305"/>
      <c r="V34" s="305"/>
      <c r="W34" s="305"/>
      <c r="X34" s="306"/>
      <c r="Y34" s="250"/>
      <c r="Z34" s="295"/>
      <c r="AA34" s="66"/>
      <c r="AB34" s="66"/>
      <c r="AC34" s="235" t="s">
        <v>3</v>
      </c>
      <c r="AD34" s="236"/>
      <c r="AE34" s="208"/>
      <c r="AF34" s="208"/>
      <c r="AG34" s="299"/>
      <c r="AH34" s="300"/>
      <c r="AI34" s="217"/>
    </row>
    <row r="35" spans="1:42" s="59" customFormat="1" ht="15.75" customHeight="1" thickBot="1">
      <c r="A35" s="287"/>
      <c r="B35" s="288"/>
      <c r="C35" s="288"/>
      <c r="D35" s="288"/>
      <c r="E35" s="288"/>
      <c r="F35" s="289"/>
      <c r="G35" s="307"/>
      <c r="H35" s="308"/>
      <c r="I35" s="308"/>
      <c r="J35" s="308"/>
      <c r="K35" s="308"/>
      <c r="L35" s="309"/>
      <c r="M35" s="307"/>
      <c r="N35" s="308"/>
      <c r="O35" s="308"/>
      <c r="P35" s="308"/>
      <c r="Q35" s="308"/>
      <c r="R35" s="309"/>
      <c r="S35" s="307"/>
      <c r="T35" s="308"/>
      <c r="U35" s="308"/>
      <c r="V35" s="308"/>
      <c r="W35" s="308"/>
      <c r="X35" s="309"/>
      <c r="Y35" s="251"/>
      <c r="Z35" s="296"/>
      <c r="AA35" s="90" t="s">
        <v>8</v>
      </c>
      <c r="AB35" s="90" t="s">
        <v>8</v>
      </c>
      <c r="AC35" s="240" t="s">
        <v>9</v>
      </c>
      <c r="AD35" s="241"/>
      <c r="AE35" s="297"/>
      <c r="AF35" s="297"/>
      <c r="AG35" s="301"/>
      <c r="AH35" s="302"/>
      <c r="AI35" s="303"/>
    </row>
    <row r="36" spans="1:42" s="59" customFormat="1" ht="15.75" customHeight="1" thickBot="1">
      <c r="A36" s="175">
        <v>5</v>
      </c>
      <c r="B36" s="176"/>
      <c r="C36" s="176"/>
      <c r="D36" s="176"/>
      <c r="E36" s="176"/>
      <c r="F36" s="177"/>
      <c r="G36" s="290"/>
      <c r="H36" s="274"/>
      <c r="I36" s="274"/>
      <c r="J36" s="274"/>
      <c r="K36" s="274"/>
      <c r="L36" s="291"/>
      <c r="M36" s="70"/>
      <c r="N36" s="110"/>
      <c r="O36" s="70">
        <v>2</v>
      </c>
      <c r="P36" s="110" t="s">
        <v>196</v>
      </c>
      <c r="Q36" s="71">
        <v>15</v>
      </c>
      <c r="R36" s="71"/>
      <c r="S36" s="70"/>
      <c r="T36" s="110"/>
      <c r="U36" s="70">
        <v>1</v>
      </c>
      <c r="V36" s="110" t="s">
        <v>196</v>
      </c>
      <c r="W36" s="71">
        <v>15</v>
      </c>
      <c r="X36" s="110"/>
      <c r="Y36" s="184">
        <f>COUNTIF(G36:X38,"○")</f>
        <v>0</v>
      </c>
      <c r="Z36" s="187">
        <f>COUNTIF(G36:X38,"●")</f>
        <v>2</v>
      </c>
      <c r="AA36" s="187">
        <f>N37+T37</f>
        <v>0</v>
      </c>
      <c r="AB36" s="187">
        <f>R37+X37</f>
        <v>4</v>
      </c>
      <c r="AC36" s="159">
        <f>IF(AB36=0,"----",AA36/AB36)</f>
        <v>0</v>
      </c>
      <c r="AD36" s="160"/>
      <c r="AE36" s="190">
        <f>SUM(O36:O38,U36:U38)</f>
        <v>5</v>
      </c>
      <c r="AF36" s="190">
        <f>SUM(Q36:Q38,W36:W38)</f>
        <v>60</v>
      </c>
      <c r="AG36" s="159">
        <f>AE36/AF36</f>
        <v>8.3333333333333329E-2</v>
      </c>
      <c r="AH36" s="160"/>
      <c r="AI36" s="282">
        <v>3</v>
      </c>
    </row>
    <row r="37" spans="1:42" s="59" customFormat="1" ht="15.75" customHeight="1" thickBot="1">
      <c r="A37" s="193" t="s">
        <v>116</v>
      </c>
      <c r="B37" s="194"/>
      <c r="C37" s="194"/>
      <c r="D37" s="194"/>
      <c r="E37" s="194"/>
      <c r="F37" s="195"/>
      <c r="G37" s="292"/>
      <c r="H37" s="276"/>
      <c r="I37" s="276"/>
      <c r="J37" s="276"/>
      <c r="K37" s="276"/>
      <c r="L37" s="286"/>
      <c r="M37" s="73" t="str">
        <f>IF(N37&gt;R37,"○",IF(N37=R37,"△",IF(N37&lt;R37,"●")))</f>
        <v>●</v>
      </c>
      <c r="N37" s="74">
        <v>0</v>
      </c>
      <c r="O37" s="75">
        <v>1</v>
      </c>
      <c r="P37" s="76" t="str">
        <f>IF(O37="","","-")</f>
        <v>-</v>
      </c>
      <c r="Q37" s="77">
        <v>15</v>
      </c>
      <c r="R37" s="77">
        <v>2</v>
      </c>
      <c r="S37" s="73" t="str">
        <f>IF(T37&gt;X37,"○",IF(T37=X37,"△",IF(T37&lt;X37,"●")))</f>
        <v>●</v>
      </c>
      <c r="T37" s="74">
        <v>0</v>
      </c>
      <c r="U37" s="75">
        <v>1</v>
      </c>
      <c r="V37" s="76" t="str">
        <f>IF(U37="","","-")</f>
        <v>-</v>
      </c>
      <c r="W37" s="77">
        <v>15</v>
      </c>
      <c r="X37" s="74">
        <v>2</v>
      </c>
      <c r="Y37" s="185"/>
      <c r="Z37" s="188"/>
      <c r="AA37" s="188"/>
      <c r="AB37" s="188"/>
      <c r="AC37" s="161"/>
      <c r="AD37" s="162"/>
      <c r="AE37" s="191"/>
      <c r="AF37" s="191"/>
      <c r="AG37" s="161"/>
      <c r="AH37" s="162"/>
      <c r="AI37" s="282"/>
    </row>
    <row r="38" spans="1:42" s="59" customFormat="1" ht="15.75" customHeight="1" thickBot="1">
      <c r="A38" s="283"/>
      <c r="B38" s="284"/>
      <c r="C38" s="284"/>
      <c r="D38" s="284"/>
      <c r="E38" s="284"/>
      <c r="F38" s="285"/>
      <c r="G38" s="293"/>
      <c r="H38" s="278"/>
      <c r="I38" s="278"/>
      <c r="J38" s="278"/>
      <c r="K38" s="278"/>
      <c r="L38" s="294"/>
      <c r="M38" s="80"/>
      <c r="N38" s="111"/>
      <c r="O38" s="80"/>
      <c r="P38" s="79" t="str">
        <f>IF(O38="","","-")</f>
        <v/>
      </c>
      <c r="Q38" s="81"/>
      <c r="R38" s="81"/>
      <c r="S38" s="80"/>
      <c r="T38" s="111"/>
      <c r="U38" s="80"/>
      <c r="V38" s="79" t="str">
        <f>IF(U38="","","-")</f>
        <v/>
      </c>
      <c r="W38" s="81"/>
      <c r="X38" s="111"/>
      <c r="Y38" s="186"/>
      <c r="Z38" s="189"/>
      <c r="AA38" s="189"/>
      <c r="AB38" s="189"/>
      <c r="AC38" s="163"/>
      <c r="AD38" s="164"/>
      <c r="AE38" s="192"/>
      <c r="AF38" s="192"/>
      <c r="AG38" s="163"/>
      <c r="AH38" s="164"/>
      <c r="AI38" s="282"/>
    </row>
    <row r="39" spans="1:42" s="59" customFormat="1" ht="15.75" customHeight="1" thickBot="1">
      <c r="A39" s="175">
        <v>6</v>
      </c>
      <c r="B39" s="176"/>
      <c r="C39" s="176"/>
      <c r="D39" s="176"/>
      <c r="E39" s="176"/>
      <c r="F39" s="177"/>
      <c r="G39" s="70"/>
      <c r="H39" s="110"/>
      <c r="I39" s="68">
        <f>Q36</f>
        <v>15</v>
      </c>
      <c r="J39" s="69" t="s">
        <v>196</v>
      </c>
      <c r="K39" s="72">
        <f>O36</f>
        <v>2</v>
      </c>
      <c r="L39" s="71"/>
      <c r="M39" s="275"/>
      <c r="N39" s="276"/>
      <c r="O39" s="276"/>
      <c r="P39" s="276"/>
      <c r="Q39" s="276"/>
      <c r="R39" s="286"/>
      <c r="S39" s="70"/>
      <c r="T39" s="110"/>
      <c r="U39" s="70">
        <v>15</v>
      </c>
      <c r="V39" s="110" t="s">
        <v>196</v>
      </c>
      <c r="W39" s="71">
        <v>14</v>
      </c>
      <c r="X39" s="110"/>
      <c r="Y39" s="184">
        <f>COUNTIF(G39:X41,"○")</f>
        <v>1</v>
      </c>
      <c r="Z39" s="187">
        <f>COUNTIF(G39:X41,"●")</f>
        <v>0</v>
      </c>
      <c r="AA39" s="279">
        <f>H40+T40</f>
        <v>3</v>
      </c>
      <c r="AB39" s="279">
        <f>L40+X40</f>
        <v>1</v>
      </c>
      <c r="AC39" s="159">
        <f>IF(AB39=0,"----",AA39/AB39)</f>
        <v>3</v>
      </c>
      <c r="AD39" s="160"/>
      <c r="AE39" s="190">
        <f>SUM(I39:I41,U39:U41)</f>
        <v>59</v>
      </c>
      <c r="AF39" s="190">
        <f>SUM(K39:K41,W39:W41)</f>
        <v>32</v>
      </c>
      <c r="AG39" s="159">
        <f>AE39/AF39</f>
        <v>1.84375</v>
      </c>
      <c r="AH39" s="160"/>
      <c r="AI39" s="282">
        <v>2</v>
      </c>
    </row>
    <row r="40" spans="1:42" s="59" customFormat="1" ht="15.75" customHeight="1" thickBot="1">
      <c r="A40" s="266" t="s">
        <v>113</v>
      </c>
      <c r="B40" s="267"/>
      <c r="C40" s="267"/>
      <c r="D40" s="267"/>
      <c r="E40" s="267"/>
      <c r="F40" s="268"/>
      <c r="G40" s="73" t="str">
        <f>IF(M37="○","●",IF(M37="△","△",IF(M37="●","○",IF(M37="",""))))</f>
        <v>○</v>
      </c>
      <c r="H40" s="76">
        <f>IF(R37="","",R37)</f>
        <v>2</v>
      </c>
      <c r="I40" s="73">
        <f>IF(Q37="","",Q37)</f>
        <v>15</v>
      </c>
      <c r="J40" s="76" t="str">
        <f>IF(I40="","","-")</f>
        <v>-</v>
      </c>
      <c r="K40" s="112">
        <f>IF(O37="","",O37)</f>
        <v>1</v>
      </c>
      <c r="L40" s="112">
        <f>IF(N37="","",N37)</f>
        <v>0</v>
      </c>
      <c r="M40" s="275"/>
      <c r="N40" s="276"/>
      <c r="O40" s="276"/>
      <c r="P40" s="276"/>
      <c r="Q40" s="276"/>
      <c r="R40" s="286"/>
      <c r="S40" s="73" t="str">
        <f>IF(T40&gt;X40,"○",IF(T40=X40,"△",IF(T40&lt;X40,"●")))</f>
        <v>△</v>
      </c>
      <c r="T40" s="74">
        <v>1</v>
      </c>
      <c r="U40" s="75">
        <v>14</v>
      </c>
      <c r="V40" s="76" t="str">
        <f>IF(U40="","","-")</f>
        <v>-</v>
      </c>
      <c r="W40" s="77">
        <v>15</v>
      </c>
      <c r="X40" s="74">
        <v>1</v>
      </c>
      <c r="Y40" s="185"/>
      <c r="Z40" s="188"/>
      <c r="AA40" s="280"/>
      <c r="AB40" s="280"/>
      <c r="AC40" s="161"/>
      <c r="AD40" s="162"/>
      <c r="AE40" s="191"/>
      <c r="AF40" s="191"/>
      <c r="AG40" s="161"/>
      <c r="AH40" s="162"/>
      <c r="AI40" s="282"/>
    </row>
    <row r="41" spans="1:42" s="59" customFormat="1" ht="15.75" customHeight="1" thickBot="1">
      <c r="A41" s="269"/>
      <c r="B41" s="270"/>
      <c r="C41" s="270"/>
      <c r="D41" s="270"/>
      <c r="E41" s="270"/>
      <c r="F41" s="271"/>
      <c r="G41" s="80"/>
      <c r="H41" s="111"/>
      <c r="I41" s="78" t="str">
        <f>IF(Q38="","",Q38)</f>
        <v/>
      </c>
      <c r="J41" s="79" t="str">
        <f>IF(I41="","","-")</f>
        <v/>
      </c>
      <c r="K41" s="82" t="str">
        <f>IF(O38="","",O38)</f>
        <v/>
      </c>
      <c r="L41" s="81"/>
      <c r="M41" s="275"/>
      <c r="N41" s="276"/>
      <c r="O41" s="276"/>
      <c r="P41" s="276"/>
      <c r="Q41" s="276"/>
      <c r="R41" s="286"/>
      <c r="S41" s="80"/>
      <c r="T41" s="111"/>
      <c r="U41" s="80"/>
      <c r="V41" s="79" t="str">
        <f>IF(U41="","","-")</f>
        <v/>
      </c>
      <c r="W41" s="81"/>
      <c r="X41" s="111"/>
      <c r="Y41" s="186"/>
      <c r="Z41" s="189"/>
      <c r="AA41" s="281"/>
      <c r="AB41" s="281"/>
      <c r="AC41" s="163"/>
      <c r="AD41" s="164"/>
      <c r="AE41" s="192"/>
      <c r="AF41" s="192"/>
      <c r="AG41" s="163"/>
      <c r="AH41" s="164"/>
      <c r="AI41" s="282"/>
    </row>
    <row r="42" spans="1:42" s="59" customFormat="1" ht="15.75" customHeight="1" thickBot="1">
      <c r="A42" s="175">
        <v>7</v>
      </c>
      <c r="B42" s="176"/>
      <c r="C42" s="176"/>
      <c r="D42" s="176"/>
      <c r="E42" s="176"/>
      <c r="F42" s="177"/>
      <c r="G42" s="70"/>
      <c r="H42" s="110"/>
      <c r="I42" s="68">
        <f>W36</f>
        <v>15</v>
      </c>
      <c r="J42" s="69" t="s">
        <v>196</v>
      </c>
      <c r="K42" s="72">
        <f>U36</f>
        <v>1</v>
      </c>
      <c r="L42" s="71"/>
      <c r="M42" s="70"/>
      <c r="N42" s="110"/>
      <c r="O42" s="68">
        <f>W39</f>
        <v>14</v>
      </c>
      <c r="P42" s="110" t="s">
        <v>196</v>
      </c>
      <c r="Q42" s="72">
        <f>U39</f>
        <v>15</v>
      </c>
      <c r="R42" s="71"/>
      <c r="S42" s="273"/>
      <c r="T42" s="274"/>
      <c r="U42" s="274"/>
      <c r="V42" s="274"/>
      <c r="W42" s="274"/>
      <c r="X42" s="274"/>
      <c r="Y42" s="184">
        <f>COUNTIF(G42:X44,"○")</f>
        <v>1</v>
      </c>
      <c r="Z42" s="187">
        <f>COUNTIF(G42:X44,"●")</f>
        <v>0</v>
      </c>
      <c r="AA42" s="279">
        <f>H43+N43</f>
        <v>3</v>
      </c>
      <c r="AB42" s="279">
        <f>L43+R43</f>
        <v>1</v>
      </c>
      <c r="AC42" s="159">
        <f>IF(AB42=0,"----",AA42/AB42)</f>
        <v>3</v>
      </c>
      <c r="AD42" s="160"/>
      <c r="AE42" s="190">
        <f>SUM(I42:I44,O42:O44)</f>
        <v>59</v>
      </c>
      <c r="AF42" s="190">
        <f>SUM(K42:K44,Q42:Q44)</f>
        <v>31</v>
      </c>
      <c r="AG42" s="159">
        <f>AE42/AF42</f>
        <v>1.903225806451613</v>
      </c>
      <c r="AH42" s="160"/>
      <c r="AI42" s="264">
        <v>1</v>
      </c>
    </row>
    <row r="43" spans="1:42" s="59" customFormat="1" ht="15.75" customHeight="1" thickBot="1">
      <c r="A43" s="266" t="s">
        <v>114</v>
      </c>
      <c r="B43" s="267"/>
      <c r="C43" s="267"/>
      <c r="D43" s="267"/>
      <c r="E43" s="267"/>
      <c r="F43" s="268"/>
      <c r="G43" s="73" t="str">
        <f>IF(S37="○","●",IF(S37="△","△",IF(S37="●","○",IF(S37="",""))))</f>
        <v>○</v>
      </c>
      <c r="H43" s="76">
        <f>IF(X37="","",X37)</f>
        <v>2</v>
      </c>
      <c r="I43" s="73">
        <f>IF(W37="","",W37)</f>
        <v>15</v>
      </c>
      <c r="J43" s="76" t="str">
        <f>IF(I43="","","-")</f>
        <v>-</v>
      </c>
      <c r="K43" s="112">
        <f>IF(U37="","",U37)</f>
        <v>1</v>
      </c>
      <c r="L43" s="112">
        <f>IF(T37="","",T37)</f>
        <v>0</v>
      </c>
      <c r="M43" s="73" t="str">
        <f>IF(S40="○","●",IF(S40="△","△",IF(S40="●","○",IF(S40="",""))))</f>
        <v>△</v>
      </c>
      <c r="N43" s="76">
        <f>IF(X40="","",X40)</f>
        <v>1</v>
      </c>
      <c r="O43" s="73">
        <f>IF(W40="","",W40)</f>
        <v>15</v>
      </c>
      <c r="P43" s="76" t="str">
        <f>IF(O43="","","-")</f>
        <v>-</v>
      </c>
      <c r="Q43" s="112">
        <f>IF(U40="","",U40)</f>
        <v>14</v>
      </c>
      <c r="R43" s="112">
        <f>IF(T40="","",T40)</f>
        <v>1</v>
      </c>
      <c r="S43" s="275"/>
      <c r="T43" s="276"/>
      <c r="U43" s="276"/>
      <c r="V43" s="276"/>
      <c r="W43" s="276"/>
      <c r="X43" s="276"/>
      <c r="Y43" s="185"/>
      <c r="Z43" s="188"/>
      <c r="AA43" s="280"/>
      <c r="AB43" s="280"/>
      <c r="AC43" s="161"/>
      <c r="AD43" s="162"/>
      <c r="AE43" s="191"/>
      <c r="AF43" s="191"/>
      <c r="AG43" s="161"/>
      <c r="AH43" s="162"/>
      <c r="AI43" s="264"/>
    </row>
    <row r="44" spans="1:42" s="59" customFormat="1" ht="15.75" customHeight="1" thickBot="1">
      <c r="A44" s="269"/>
      <c r="B44" s="270"/>
      <c r="C44" s="270"/>
      <c r="D44" s="270"/>
      <c r="E44" s="270"/>
      <c r="F44" s="271"/>
      <c r="G44" s="80"/>
      <c r="H44" s="111"/>
      <c r="I44" s="78" t="str">
        <f>IF(W38="","",W38)</f>
        <v/>
      </c>
      <c r="J44" s="79" t="str">
        <f>IF(I44="","","-")</f>
        <v/>
      </c>
      <c r="K44" s="82" t="str">
        <f>IF(U38="","",U38)</f>
        <v/>
      </c>
      <c r="L44" s="81"/>
      <c r="M44" s="80"/>
      <c r="N44" s="111"/>
      <c r="O44" s="78" t="str">
        <f>IF(W41="","",W41)</f>
        <v/>
      </c>
      <c r="P44" s="79" t="str">
        <f>IF(O44="","","-")</f>
        <v/>
      </c>
      <c r="Q44" s="82" t="str">
        <f>IF(U41="","",U41)</f>
        <v/>
      </c>
      <c r="R44" s="81"/>
      <c r="S44" s="277"/>
      <c r="T44" s="278"/>
      <c r="U44" s="278"/>
      <c r="V44" s="278"/>
      <c r="W44" s="278"/>
      <c r="X44" s="278"/>
      <c r="Y44" s="186"/>
      <c r="Z44" s="189"/>
      <c r="AA44" s="281"/>
      <c r="AB44" s="281"/>
      <c r="AC44" s="163"/>
      <c r="AD44" s="164"/>
      <c r="AE44" s="192"/>
      <c r="AF44" s="192"/>
      <c r="AG44" s="163"/>
      <c r="AH44" s="164"/>
      <c r="AI44" s="265"/>
    </row>
    <row r="45" spans="1:42" s="63" customFormat="1" ht="15" customHeight="1">
      <c r="A45" s="113"/>
      <c r="B45" s="113"/>
      <c r="C45" s="258" t="s">
        <v>197</v>
      </c>
      <c r="D45" s="258"/>
      <c r="E45" s="259" t="str">
        <f>IF(AI36=1,A37,IF(AI39=1,A40,IF(AI42=1,A43)))</f>
        <v>ＳＮＡＰ～ず　Ａ</v>
      </c>
      <c r="F45" s="259"/>
      <c r="G45" s="260"/>
      <c r="H45" s="260"/>
      <c r="I45" s="260"/>
      <c r="J45" s="260"/>
      <c r="K45" s="261" t="s">
        <v>198</v>
      </c>
      <c r="L45" s="261"/>
      <c r="M45" s="260" t="str">
        <f>IF(AI36=2,A37,IF(AI39=2,A40,IF(AI42=2,A43)))</f>
        <v>中野組</v>
      </c>
      <c r="N45" s="260"/>
      <c r="O45" s="260"/>
      <c r="P45" s="260"/>
      <c r="Q45" s="260"/>
      <c r="R45" s="260"/>
      <c r="S45" s="261" t="s">
        <v>199</v>
      </c>
      <c r="T45" s="261"/>
      <c r="U45" s="260" t="str">
        <f>IF(AI36=3,A37,IF(AI39=3,A40,IF(AI42=3,A43)))</f>
        <v>ひよどり山中学校</v>
      </c>
      <c r="V45" s="260"/>
      <c r="W45" s="260"/>
      <c r="X45" s="260"/>
      <c r="Y45" s="259"/>
      <c r="Z45" s="259"/>
      <c r="AA45" s="116"/>
      <c r="AB45" s="116"/>
      <c r="AC45" s="117"/>
      <c r="AD45" s="117"/>
      <c r="AE45" s="117"/>
      <c r="AF45" s="117"/>
      <c r="AG45" s="117"/>
      <c r="AH45" s="117"/>
      <c r="AI45" s="76"/>
      <c r="AJ45" s="118"/>
      <c r="AK45" s="118"/>
      <c r="AL45" s="93"/>
      <c r="AM45" s="93"/>
      <c r="AN45" s="118"/>
      <c r="AO45" s="118"/>
      <c r="AP45" s="94"/>
    </row>
    <row r="46" spans="1:42" s="59" customFormat="1" ht="15.75" customHeight="1">
      <c r="A46" s="91"/>
      <c r="B46" s="91"/>
      <c r="C46" s="91"/>
      <c r="D46" s="91"/>
      <c r="E46" s="91"/>
      <c r="F46" s="91"/>
      <c r="G46" s="76"/>
      <c r="H46" s="76"/>
      <c r="I46" s="76"/>
      <c r="J46" s="76"/>
      <c r="K46" s="76"/>
      <c r="L46" s="76"/>
      <c r="M46" s="76"/>
      <c r="N46" s="76"/>
      <c r="O46" s="76"/>
      <c r="P46" s="76"/>
      <c r="Q46" s="76"/>
      <c r="R46" s="76"/>
      <c r="S46" s="76"/>
      <c r="T46" s="76"/>
      <c r="U46" s="76"/>
      <c r="V46" s="76"/>
      <c r="W46" s="76"/>
      <c r="X46" s="76"/>
      <c r="Y46" s="76"/>
      <c r="Z46" s="76"/>
      <c r="AA46" s="76"/>
      <c r="AB46" s="76"/>
      <c r="AC46" s="92"/>
      <c r="AD46" s="92"/>
      <c r="AE46" s="93"/>
      <c r="AF46" s="93"/>
      <c r="AG46" s="92"/>
      <c r="AH46" s="92"/>
      <c r="AI46" s="94"/>
    </row>
    <row r="47" spans="1:42" s="59" customFormat="1" ht="15.75" customHeight="1">
      <c r="A47" s="63"/>
      <c r="B47" s="63"/>
      <c r="C47" s="63"/>
      <c r="D47" s="63"/>
      <c r="E47" s="63"/>
      <c r="F47" s="63"/>
      <c r="G47" s="63"/>
      <c r="H47" s="63"/>
      <c r="I47" s="63"/>
      <c r="J47" s="95">
        <f>A36</f>
        <v>5</v>
      </c>
      <c r="K47" s="263" t="str">
        <f>A37</f>
        <v>ひよどり山中学校</v>
      </c>
      <c r="L47" s="263"/>
      <c r="M47" s="263"/>
      <c r="N47" s="263"/>
      <c r="O47" s="263"/>
      <c r="P47" s="63"/>
      <c r="Q47" s="63"/>
      <c r="R47" s="63"/>
      <c r="S47" s="63"/>
      <c r="T47" s="63"/>
      <c r="U47" s="63"/>
      <c r="V47" s="63"/>
      <c r="W47" s="63"/>
      <c r="X47" s="63"/>
      <c r="Y47" s="63"/>
      <c r="Z47" s="63"/>
      <c r="AA47" s="63"/>
      <c r="AB47" s="63"/>
      <c r="AC47" s="63"/>
      <c r="AD47" s="63"/>
      <c r="AE47" s="63"/>
      <c r="AF47" s="63"/>
      <c r="AG47" s="63"/>
      <c r="AH47" s="63"/>
      <c r="AI47" s="63"/>
    </row>
    <row r="48" spans="1:42" s="59" customFormat="1" ht="15.75" customHeight="1">
      <c r="A48" s="63"/>
      <c r="B48" s="63"/>
      <c r="C48" s="63"/>
      <c r="D48" s="63"/>
      <c r="E48" s="63"/>
      <c r="F48" s="63"/>
      <c r="G48" s="63"/>
      <c r="H48" s="63"/>
      <c r="I48" s="63"/>
      <c r="J48" s="63"/>
      <c r="K48" s="63"/>
      <c r="L48" s="63"/>
      <c r="M48" s="63"/>
      <c r="N48" s="63"/>
      <c r="O48" s="63"/>
      <c r="P48" s="272" t="s">
        <v>176</v>
      </c>
      <c r="Q48" s="272"/>
      <c r="R48" s="272"/>
      <c r="S48" s="272"/>
      <c r="T48" s="272"/>
      <c r="U48" s="272"/>
      <c r="V48" s="272"/>
      <c r="W48" s="272"/>
      <c r="X48" s="272"/>
      <c r="Y48" s="272"/>
      <c r="Z48" s="272"/>
      <c r="AA48" s="272"/>
      <c r="AB48" s="272"/>
      <c r="AC48" s="272"/>
      <c r="AD48" s="272"/>
      <c r="AE48" s="174" t="s">
        <v>10</v>
      </c>
      <c r="AF48" s="174"/>
      <c r="AG48" s="174"/>
      <c r="AH48" s="174"/>
      <c r="AI48" s="174"/>
    </row>
    <row r="49" spans="1:49" s="59" customFormat="1" ht="15.75" customHeight="1">
      <c r="A49" s="63"/>
      <c r="B49" s="63"/>
      <c r="C49" s="63"/>
      <c r="D49" s="63"/>
      <c r="E49" s="63"/>
      <c r="F49" s="63"/>
      <c r="G49" s="63"/>
      <c r="H49" s="63"/>
      <c r="I49" s="63"/>
      <c r="J49" s="63"/>
      <c r="K49" s="63"/>
      <c r="L49" s="63"/>
      <c r="M49" s="63"/>
      <c r="N49" s="63"/>
      <c r="O49" s="63"/>
      <c r="P49" s="85" t="s">
        <v>17</v>
      </c>
      <c r="Q49" s="84"/>
      <c r="R49" s="84"/>
      <c r="S49" s="84"/>
      <c r="T49" s="146" t="str">
        <f>A37</f>
        <v>ひよどり山中学校</v>
      </c>
      <c r="U49" s="146"/>
      <c r="V49" s="146"/>
      <c r="W49" s="146"/>
      <c r="X49" s="146"/>
      <c r="Y49" s="84" t="s">
        <v>11</v>
      </c>
      <c r="Z49" s="146" t="str">
        <f>A43</f>
        <v>ＳＮＡＰ～ず　Ａ</v>
      </c>
      <c r="AA49" s="146"/>
      <c r="AB49" s="146"/>
      <c r="AC49" s="146"/>
      <c r="AD49" s="146"/>
      <c r="AE49" s="146" t="str">
        <f>A40</f>
        <v>中野組</v>
      </c>
      <c r="AF49" s="146"/>
      <c r="AG49" s="146"/>
      <c r="AH49" s="146"/>
      <c r="AI49" s="146"/>
    </row>
    <row r="50" spans="1:49" s="59" customFormat="1" ht="15.75" customHeight="1">
      <c r="A50" s="63"/>
      <c r="B50" s="63"/>
      <c r="C50" s="63"/>
      <c r="D50" s="63"/>
      <c r="E50" s="63"/>
      <c r="F50" s="63"/>
      <c r="G50" s="63"/>
      <c r="H50" s="63"/>
      <c r="I50" s="63"/>
      <c r="J50" s="63"/>
      <c r="K50" s="63"/>
      <c r="L50" s="63"/>
      <c r="M50" s="63"/>
      <c r="N50" s="63"/>
      <c r="O50" s="63"/>
      <c r="P50" s="85" t="s">
        <v>12</v>
      </c>
      <c r="Q50" s="84"/>
      <c r="R50" s="84"/>
      <c r="S50" s="84"/>
      <c r="T50" s="146" t="str">
        <f>A40</f>
        <v>中野組</v>
      </c>
      <c r="U50" s="146"/>
      <c r="V50" s="146"/>
      <c r="W50" s="146"/>
      <c r="X50" s="146"/>
      <c r="Y50" s="84" t="s">
        <v>11</v>
      </c>
      <c r="Z50" s="146" t="str">
        <f>A43</f>
        <v>ＳＮＡＰ～ず　Ａ</v>
      </c>
      <c r="AA50" s="146"/>
      <c r="AB50" s="146"/>
      <c r="AC50" s="146"/>
      <c r="AD50" s="146"/>
      <c r="AE50" s="146" t="str">
        <f>A37</f>
        <v>ひよどり山中学校</v>
      </c>
      <c r="AF50" s="146"/>
      <c r="AG50" s="146"/>
      <c r="AH50" s="146"/>
      <c r="AI50" s="146"/>
    </row>
    <row r="51" spans="1:49" s="59" customFormat="1" ht="15.75" customHeight="1">
      <c r="A51" s="63"/>
      <c r="B51" s="63"/>
      <c r="C51" s="63"/>
      <c r="D51" s="63"/>
      <c r="E51" s="63"/>
      <c r="F51" s="63"/>
      <c r="G51" s="63"/>
      <c r="H51" s="63"/>
      <c r="I51" s="63"/>
      <c r="J51" s="63"/>
      <c r="K51" s="63"/>
      <c r="L51" s="63"/>
      <c r="M51" s="63"/>
      <c r="N51" s="63"/>
      <c r="O51" s="63"/>
      <c r="P51" s="85" t="s">
        <v>13</v>
      </c>
      <c r="Q51" s="84"/>
      <c r="R51" s="84"/>
      <c r="S51" s="84"/>
      <c r="T51" s="146" t="str">
        <f>A37</f>
        <v>ひよどり山中学校</v>
      </c>
      <c r="U51" s="146"/>
      <c r="V51" s="146"/>
      <c r="W51" s="146"/>
      <c r="X51" s="146"/>
      <c r="Y51" s="84" t="s">
        <v>11</v>
      </c>
      <c r="Z51" s="146" t="str">
        <f>A40</f>
        <v>中野組</v>
      </c>
      <c r="AA51" s="146"/>
      <c r="AB51" s="146"/>
      <c r="AC51" s="146"/>
      <c r="AD51" s="146"/>
      <c r="AE51" s="146" t="str">
        <f>A43</f>
        <v>ＳＮＡＰ～ず　Ａ</v>
      </c>
      <c r="AF51" s="146"/>
      <c r="AG51" s="146"/>
      <c r="AH51" s="146"/>
      <c r="AI51" s="146"/>
    </row>
    <row r="52" spans="1:49" s="59" customFormat="1"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row>
    <row r="53" spans="1:49" s="59" customFormat="1" ht="15.75" customHeight="1">
      <c r="A53" s="63"/>
      <c r="B53" s="63"/>
      <c r="C53" s="63"/>
      <c r="D53" s="262" t="str">
        <f>A40</f>
        <v>中野組</v>
      </c>
      <c r="E53" s="262"/>
      <c r="F53" s="262"/>
      <c r="G53" s="262"/>
      <c r="H53" s="262"/>
      <c r="I53" s="95">
        <f>A39</f>
        <v>6</v>
      </c>
      <c r="J53" s="63"/>
      <c r="K53" s="63"/>
      <c r="L53" s="63"/>
      <c r="M53" s="63"/>
      <c r="N53" s="95">
        <f>A42</f>
        <v>7</v>
      </c>
      <c r="O53" s="263" t="str">
        <f>A43</f>
        <v>ＳＮＡＰ～ず　Ａ</v>
      </c>
      <c r="P53" s="263"/>
      <c r="Q53" s="263"/>
      <c r="R53" s="263"/>
      <c r="S53" s="263"/>
      <c r="T53" s="63"/>
      <c r="U53" s="63"/>
      <c r="V53" s="63"/>
      <c r="W53" s="63"/>
      <c r="X53" s="63"/>
      <c r="Y53" s="63"/>
      <c r="Z53" s="63"/>
      <c r="AA53" s="63"/>
      <c r="AB53" s="63"/>
      <c r="AC53" s="63"/>
      <c r="AD53" s="63"/>
      <c r="AE53" s="63"/>
      <c r="AF53" s="63"/>
      <c r="AG53" s="63"/>
      <c r="AH53" s="63"/>
      <c r="AI53" s="63"/>
    </row>
    <row r="54" spans="1:49" ht="14.25" customHeight="1"/>
    <row r="55" spans="1:49" ht="35.25" customHeight="1">
      <c r="A55" s="257" t="s">
        <v>130</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39"/>
      <c r="AQ55" s="39"/>
      <c r="AR55" s="39"/>
      <c r="AS55" s="39"/>
      <c r="AT55" s="39"/>
      <c r="AU55" s="39"/>
      <c r="AV55" s="39"/>
      <c r="AW55" s="39"/>
    </row>
    <row r="56" spans="1:49" ht="35.25" customHeight="1">
      <c r="A56" s="257" t="s">
        <v>37</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39"/>
      <c r="AQ56" s="39"/>
      <c r="AR56" s="39"/>
      <c r="AS56" s="39"/>
      <c r="AT56" s="39"/>
      <c r="AU56" s="39"/>
      <c r="AV56" s="39"/>
      <c r="AW56" s="39"/>
    </row>
    <row r="57" spans="1:49" ht="18.7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49" ht="36" customHeight="1">
      <c r="A58" s="257" t="s">
        <v>194</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row>
    <row r="59" spans="1:49" ht="17.2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row>
    <row r="60" spans="1:49" ht="36" customHeight="1">
      <c r="A60" s="408" t="s">
        <v>195</v>
      </c>
      <c r="B60" s="409"/>
      <c r="C60" s="409"/>
      <c r="D60" s="409"/>
      <c r="E60" s="409"/>
      <c r="F60" s="409"/>
      <c r="G60" s="409"/>
      <c r="H60" s="410"/>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9"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row>
    <row r="62" spans="1:49" ht="15.75" customHeight="1">
      <c r="H62" s="35"/>
      <c r="I62" s="35"/>
      <c r="J62" s="35"/>
      <c r="K62" s="145">
        <v>1</v>
      </c>
      <c r="L62" s="315" t="str">
        <f>E22</f>
        <v>チーム牟礼</v>
      </c>
      <c r="M62" s="316"/>
      <c r="N62" s="316"/>
      <c r="O62" s="316"/>
      <c r="P62" s="316"/>
      <c r="Q62" s="317"/>
      <c r="R62" s="12"/>
      <c r="S62" s="12"/>
    </row>
    <row r="63" spans="1:49" ht="15.75" customHeight="1">
      <c r="G63" s="32"/>
      <c r="K63" s="145"/>
      <c r="L63" s="318"/>
      <c r="M63" s="319"/>
      <c r="N63" s="319"/>
      <c r="O63" s="319"/>
      <c r="P63" s="319"/>
      <c r="Q63" s="320"/>
      <c r="R63" s="12"/>
      <c r="S63" s="12"/>
    </row>
    <row r="64" spans="1:49" ht="15.75" customHeight="1">
      <c r="G64" s="32"/>
      <c r="K64" s="12"/>
      <c r="L64" s="12"/>
      <c r="M64" s="12"/>
      <c r="N64" s="12"/>
      <c r="O64" s="12"/>
      <c r="P64" s="12"/>
      <c r="Q64" s="12"/>
      <c r="R64" s="12"/>
      <c r="S64" s="12"/>
    </row>
    <row r="65" spans="3:39" ht="15.75" customHeight="1" thickBot="1">
      <c r="G65" s="32"/>
      <c r="H65" s="145" t="s">
        <v>181</v>
      </c>
      <c r="I65" s="145"/>
      <c r="K65" s="12"/>
      <c r="L65" s="17"/>
      <c r="M65" s="17">
        <v>15</v>
      </c>
      <c r="N65" s="17" t="s">
        <v>58</v>
      </c>
      <c r="O65" s="17">
        <v>8</v>
      </c>
      <c r="P65" s="17"/>
      <c r="Q65" s="12"/>
      <c r="R65" s="125"/>
      <c r="S65" s="125"/>
      <c r="T65" s="123"/>
      <c r="X65" s="40" t="s">
        <v>206</v>
      </c>
      <c r="Y65" s="31"/>
      <c r="Z65" s="31"/>
      <c r="AA65" s="31"/>
      <c r="AB65" s="31"/>
      <c r="AC65" s="31"/>
      <c r="AD65" s="31"/>
      <c r="AE65" s="31"/>
      <c r="AF65" s="31"/>
      <c r="AG65" s="54"/>
    </row>
    <row r="66" spans="3:39" ht="15.75" customHeight="1" thickTop="1">
      <c r="D66" s="122"/>
      <c r="E66" s="120"/>
      <c r="F66" s="120"/>
      <c r="G66" s="121"/>
      <c r="H66" s="145"/>
      <c r="I66" s="145"/>
      <c r="K66" s="12"/>
      <c r="L66" s="17">
        <v>2</v>
      </c>
      <c r="M66" s="17">
        <v>11</v>
      </c>
      <c r="N66" s="17" t="s">
        <v>58</v>
      </c>
      <c r="O66" s="17">
        <v>15</v>
      </c>
      <c r="P66" s="17">
        <v>1</v>
      </c>
      <c r="Q66" s="12"/>
      <c r="R66" s="12"/>
      <c r="S66" s="12"/>
      <c r="T66" s="12"/>
      <c r="U66" s="126"/>
      <c r="X66" s="33"/>
      <c r="Y66" s="411" t="s">
        <v>202</v>
      </c>
      <c r="Z66" s="411"/>
      <c r="AA66" s="411"/>
      <c r="AB66" s="411" t="s">
        <v>113</v>
      </c>
      <c r="AC66" s="411"/>
      <c r="AD66" s="411"/>
      <c r="AE66" s="411"/>
      <c r="AF66" s="411"/>
      <c r="AG66" s="32"/>
    </row>
    <row r="67" spans="3:39" ht="15.75" customHeight="1">
      <c r="D67" s="122"/>
      <c r="G67" s="122"/>
      <c r="K67" s="12"/>
      <c r="L67" s="17"/>
      <c r="M67" s="17">
        <v>15</v>
      </c>
      <c r="N67" s="17" t="s">
        <v>58</v>
      </c>
      <c r="O67" s="17">
        <v>14</v>
      </c>
      <c r="P67" s="17"/>
      <c r="Q67" s="12"/>
      <c r="R67" s="12"/>
      <c r="S67" s="12"/>
      <c r="T67" s="12"/>
      <c r="U67" s="126"/>
      <c r="X67" s="33"/>
      <c r="Y67" s="411" t="s">
        <v>203</v>
      </c>
      <c r="Z67" s="411"/>
      <c r="AA67" s="411"/>
      <c r="AB67" s="411" t="s">
        <v>114</v>
      </c>
      <c r="AC67" s="411"/>
      <c r="AD67" s="411"/>
      <c r="AE67" s="411"/>
      <c r="AF67" s="411"/>
      <c r="AG67" s="32"/>
    </row>
    <row r="68" spans="3:39" ht="15.75" customHeight="1" thickBot="1">
      <c r="D68" s="122"/>
      <c r="G68" s="122"/>
      <c r="K68" s="145">
        <v>2</v>
      </c>
      <c r="L68" s="315" t="str">
        <f>M45</f>
        <v>中野組</v>
      </c>
      <c r="M68" s="316"/>
      <c r="N68" s="316"/>
      <c r="O68" s="316"/>
      <c r="P68" s="316"/>
      <c r="Q68" s="317"/>
      <c r="R68" s="12"/>
      <c r="S68" s="12"/>
      <c r="T68" s="12"/>
      <c r="U68" s="126"/>
      <c r="X68" s="33"/>
      <c r="Y68" s="411" t="s">
        <v>204</v>
      </c>
      <c r="Z68" s="411"/>
      <c r="AA68" s="411"/>
      <c r="AB68" s="411" t="s">
        <v>42</v>
      </c>
      <c r="AC68" s="411"/>
      <c r="AD68" s="411"/>
      <c r="AE68" s="411"/>
      <c r="AF68" s="411"/>
      <c r="AG68" s="32"/>
    </row>
    <row r="69" spans="3:39" ht="15.75" customHeight="1" thickTop="1">
      <c r="D69" s="122"/>
      <c r="H69" s="120"/>
      <c r="I69" s="120"/>
      <c r="J69" s="120"/>
      <c r="K69" s="145"/>
      <c r="L69" s="318"/>
      <c r="M69" s="319"/>
      <c r="N69" s="319"/>
      <c r="O69" s="319"/>
      <c r="P69" s="319"/>
      <c r="Q69" s="320"/>
      <c r="R69" s="12"/>
      <c r="S69" s="12"/>
      <c r="T69" s="12"/>
      <c r="U69" s="126"/>
      <c r="X69" s="34"/>
      <c r="Y69" s="35" t="s">
        <v>205</v>
      </c>
      <c r="Z69" s="35"/>
      <c r="AA69" s="35"/>
      <c r="AB69" s="35" t="s">
        <v>107</v>
      </c>
      <c r="AC69" s="35"/>
      <c r="AD69" s="35"/>
      <c r="AE69" s="35"/>
      <c r="AF69" s="35"/>
      <c r="AG69" s="55"/>
    </row>
    <row r="70" spans="3:39" ht="15.75" customHeight="1">
      <c r="D70" s="122"/>
      <c r="K70" s="12"/>
      <c r="L70" s="12"/>
      <c r="M70" s="12"/>
      <c r="N70" s="12"/>
      <c r="O70" s="12"/>
      <c r="P70" s="12"/>
      <c r="Q70" s="12"/>
      <c r="R70" s="12"/>
      <c r="S70" s="12"/>
      <c r="T70" s="12"/>
      <c r="U70" s="126"/>
    </row>
    <row r="71" spans="3:39" ht="15.75" customHeight="1" thickBot="1">
      <c r="C71" s="123"/>
      <c r="D71" s="124"/>
      <c r="E71" s="145" t="s">
        <v>184</v>
      </c>
      <c r="F71" s="145"/>
      <c r="G71" s="17"/>
      <c r="H71" s="17">
        <v>15</v>
      </c>
      <c r="I71" s="17" t="s">
        <v>58</v>
      </c>
      <c r="J71" s="17">
        <v>13</v>
      </c>
      <c r="K71" s="17"/>
      <c r="L71" s="12"/>
      <c r="M71" s="12"/>
      <c r="N71" s="17"/>
      <c r="O71" s="17">
        <v>15</v>
      </c>
      <c r="P71" s="17" t="s">
        <v>58</v>
      </c>
      <c r="Q71" s="17">
        <v>7</v>
      </c>
      <c r="R71" s="17"/>
      <c r="S71" s="145" t="s">
        <v>183</v>
      </c>
      <c r="T71" s="145"/>
      <c r="U71" s="127"/>
    </row>
    <row r="72" spans="3:39" ht="15.75" customHeight="1" thickTop="1">
      <c r="D72" s="32"/>
      <c r="E72" s="314"/>
      <c r="F72" s="145"/>
      <c r="G72" s="17">
        <v>2</v>
      </c>
      <c r="H72" s="17">
        <v>15</v>
      </c>
      <c r="I72" s="17" t="s">
        <v>58</v>
      </c>
      <c r="J72" s="17">
        <v>7</v>
      </c>
      <c r="K72" s="17">
        <v>0</v>
      </c>
      <c r="L72" s="12"/>
      <c r="M72" s="12"/>
      <c r="N72" s="17">
        <v>2</v>
      </c>
      <c r="O72" s="17">
        <v>15</v>
      </c>
      <c r="P72" s="17" t="s">
        <v>58</v>
      </c>
      <c r="Q72" s="17">
        <v>9</v>
      </c>
      <c r="R72" s="17">
        <v>0</v>
      </c>
      <c r="S72" s="145"/>
      <c r="T72" s="145"/>
      <c r="U72" s="100"/>
    </row>
    <row r="73" spans="3:39" ht="15.75" customHeight="1">
      <c r="E73" s="33"/>
      <c r="G73" s="17"/>
      <c r="H73" s="17"/>
      <c r="I73" s="17"/>
      <c r="J73" s="17"/>
      <c r="K73" s="17"/>
      <c r="L73" s="12"/>
      <c r="M73" s="12"/>
      <c r="N73" s="17"/>
      <c r="O73" s="17"/>
      <c r="P73" s="17"/>
      <c r="Q73" s="17"/>
      <c r="R73" s="17"/>
      <c r="S73" s="12"/>
      <c r="T73" s="12"/>
      <c r="U73" s="100"/>
    </row>
    <row r="74" spans="3:39" ht="15.75" customHeight="1">
      <c r="E74" s="33"/>
      <c r="K74" s="145">
        <v>3</v>
      </c>
      <c r="L74" s="315" t="str">
        <f>M22</f>
        <v>すいようび</v>
      </c>
      <c r="M74" s="316"/>
      <c r="N74" s="316"/>
      <c r="O74" s="316"/>
      <c r="P74" s="316"/>
      <c r="Q74" s="317"/>
      <c r="R74" s="12"/>
      <c r="S74" s="12"/>
      <c r="T74" s="12"/>
      <c r="U74" s="100"/>
    </row>
    <row r="75" spans="3:39" ht="15.75" customHeight="1">
      <c r="E75" s="33"/>
      <c r="H75" s="40"/>
      <c r="I75" s="31"/>
      <c r="J75" s="31"/>
      <c r="K75" s="145"/>
      <c r="L75" s="318"/>
      <c r="M75" s="319"/>
      <c r="N75" s="319"/>
      <c r="O75" s="319"/>
      <c r="P75" s="319"/>
      <c r="Q75" s="320"/>
      <c r="R75" s="12"/>
      <c r="S75" s="12"/>
      <c r="T75" s="12"/>
      <c r="U75" s="100"/>
    </row>
    <row r="76" spans="3:39" ht="15.75" customHeight="1">
      <c r="E76" s="33"/>
      <c r="H76" s="33"/>
      <c r="K76" s="12"/>
      <c r="L76" s="12"/>
      <c r="M76" s="12"/>
      <c r="N76" s="12"/>
      <c r="O76" s="12"/>
      <c r="P76" s="12"/>
      <c r="Q76" s="12"/>
      <c r="R76" s="12"/>
      <c r="S76" s="12"/>
      <c r="T76" s="12"/>
      <c r="U76" s="100"/>
    </row>
    <row r="77" spans="3:39" ht="15.75" customHeight="1" thickBot="1">
      <c r="E77" s="33"/>
      <c r="H77" s="314" t="s">
        <v>182</v>
      </c>
      <c r="I77" s="145"/>
      <c r="K77" s="12"/>
      <c r="L77" s="17"/>
      <c r="M77" s="17">
        <v>13</v>
      </c>
      <c r="N77" s="17" t="s">
        <v>58</v>
      </c>
      <c r="O77" s="17">
        <v>15</v>
      </c>
      <c r="P77" s="17"/>
      <c r="Q77" s="12"/>
      <c r="R77" s="12"/>
      <c r="S77" s="12"/>
      <c r="T77" s="12"/>
      <c r="U77" s="100"/>
    </row>
    <row r="78" spans="3:39" ht="15.75" customHeight="1" thickTop="1">
      <c r="E78" s="120"/>
      <c r="F78" s="120"/>
      <c r="G78" s="121"/>
      <c r="H78" s="145"/>
      <c r="I78" s="145"/>
      <c r="K78" s="12"/>
      <c r="L78" s="17">
        <v>2</v>
      </c>
      <c r="M78" s="17">
        <v>15</v>
      </c>
      <c r="N78" s="17" t="s">
        <v>58</v>
      </c>
      <c r="O78" s="17">
        <v>14</v>
      </c>
      <c r="P78" s="17">
        <v>1</v>
      </c>
      <c r="Q78" s="12"/>
      <c r="R78" s="56"/>
      <c r="S78" s="31"/>
      <c r="T78" s="31"/>
    </row>
    <row r="79" spans="3:39" ht="15.75" customHeight="1">
      <c r="G79" s="122"/>
      <c r="K79" s="12"/>
      <c r="L79" s="17"/>
      <c r="M79" s="17">
        <v>15</v>
      </c>
      <c r="N79" s="17" t="s">
        <v>58</v>
      </c>
      <c r="O79" s="17">
        <v>12</v>
      </c>
      <c r="P79" s="17"/>
      <c r="Q79" s="12"/>
      <c r="R79" s="12"/>
      <c r="T79" s="396" t="s">
        <v>178</v>
      </c>
      <c r="U79" s="395"/>
      <c r="V79" s="395"/>
      <c r="W79" s="395"/>
      <c r="X79" s="395"/>
      <c r="Y79" s="395"/>
      <c r="Z79" s="395"/>
      <c r="AA79" s="395"/>
      <c r="AB79" s="395"/>
      <c r="AC79" s="395"/>
      <c r="AD79" s="395"/>
      <c r="AE79" s="395"/>
      <c r="AF79" s="395"/>
      <c r="AG79" s="395"/>
      <c r="AH79" s="395"/>
      <c r="AI79" s="395" t="s">
        <v>10</v>
      </c>
      <c r="AJ79" s="395"/>
      <c r="AK79" s="395"/>
      <c r="AL79" s="395"/>
      <c r="AM79" s="395"/>
    </row>
    <row r="80" spans="3:39" ht="15.75" customHeight="1" thickBot="1">
      <c r="G80" s="122"/>
      <c r="K80" s="145">
        <v>4</v>
      </c>
      <c r="L80" s="315" t="str">
        <f>E45</f>
        <v>ＳＮＡＰ～ず　Ａ</v>
      </c>
      <c r="M80" s="316"/>
      <c r="N80" s="316"/>
      <c r="O80" s="316"/>
      <c r="P80" s="316"/>
      <c r="Q80" s="317"/>
      <c r="R80" s="12"/>
      <c r="T80" t="s">
        <v>186</v>
      </c>
      <c r="X80" s="145" t="str">
        <f>L62</f>
        <v>チーム牟礼</v>
      </c>
      <c r="Y80" s="145"/>
      <c r="Z80" s="145"/>
      <c r="AA80" s="145"/>
      <c r="AB80" s="145"/>
      <c r="AC80" t="s">
        <v>11</v>
      </c>
      <c r="AD80" s="145" t="str">
        <f>L68</f>
        <v>中野組</v>
      </c>
      <c r="AE80" s="145"/>
      <c r="AF80" s="145"/>
      <c r="AG80" s="145"/>
      <c r="AH80" s="145"/>
      <c r="AI80" s="323" t="s">
        <v>188</v>
      </c>
      <c r="AJ80" s="323"/>
      <c r="AK80" s="323"/>
      <c r="AL80" s="323"/>
      <c r="AM80" s="323"/>
    </row>
    <row r="81" spans="1:39" ht="15.75" customHeight="1" thickTop="1">
      <c r="H81" s="120"/>
      <c r="I81" s="120"/>
      <c r="J81" s="120"/>
      <c r="K81" s="145"/>
      <c r="L81" s="318"/>
      <c r="M81" s="319"/>
      <c r="N81" s="319"/>
      <c r="O81" s="319"/>
      <c r="P81" s="319"/>
      <c r="Q81" s="320"/>
      <c r="R81" s="12"/>
      <c r="T81" t="s">
        <v>16</v>
      </c>
      <c r="X81" s="145" t="str">
        <f>L74</f>
        <v>すいようび</v>
      </c>
      <c r="Y81" s="145"/>
      <c r="Z81" s="145"/>
      <c r="AA81" s="145"/>
      <c r="AB81" s="145"/>
      <c r="AC81" t="s">
        <v>11</v>
      </c>
      <c r="AD81" s="145" t="str">
        <f>L80</f>
        <v>ＳＮＡＰ～ず　Ａ</v>
      </c>
      <c r="AE81" s="145"/>
      <c r="AF81" s="145"/>
      <c r="AG81" s="145"/>
      <c r="AH81" s="145"/>
      <c r="AI81" s="323" t="s">
        <v>189</v>
      </c>
      <c r="AJ81" s="323"/>
      <c r="AK81" s="323"/>
      <c r="AL81" s="323"/>
      <c r="AM81" s="323"/>
    </row>
    <row r="82" spans="1:39" ht="15.75" customHeight="1">
      <c r="T82" t="s">
        <v>187</v>
      </c>
      <c r="X82" s="145" t="s">
        <v>190</v>
      </c>
      <c r="Y82" s="145"/>
      <c r="Z82" s="145"/>
      <c r="AA82" s="145"/>
      <c r="AB82" s="145"/>
      <c r="AC82" t="s">
        <v>11</v>
      </c>
      <c r="AD82" s="145" t="s">
        <v>192</v>
      </c>
      <c r="AE82" s="145"/>
      <c r="AF82" s="145"/>
      <c r="AG82" s="145"/>
      <c r="AH82" s="145"/>
      <c r="AI82" s="323" t="s">
        <v>61</v>
      </c>
      <c r="AJ82" s="323"/>
      <c r="AK82" s="323"/>
      <c r="AL82" s="323"/>
      <c r="AM82" s="323"/>
    </row>
    <row r="83" spans="1:39" ht="15.75" customHeight="1">
      <c r="T83" t="s">
        <v>62</v>
      </c>
      <c r="X83" s="145" t="s">
        <v>191</v>
      </c>
      <c r="Y83" s="145"/>
      <c r="Z83" s="145"/>
      <c r="AA83" s="145"/>
      <c r="AB83" s="145"/>
      <c r="AC83" t="s">
        <v>11</v>
      </c>
      <c r="AD83" s="145" t="s">
        <v>193</v>
      </c>
      <c r="AE83" s="145"/>
      <c r="AF83" s="145"/>
      <c r="AG83" s="145"/>
      <c r="AH83" s="145"/>
      <c r="AI83" s="323" t="s">
        <v>65</v>
      </c>
      <c r="AJ83" s="323"/>
      <c r="AK83" s="323"/>
      <c r="AL83" s="323"/>
      <c r="AM83" s="323"/>
    </row>
    <row r="84" spans="1:39" ht="15.75" customHeight="1"/>
    <row r="85" spans="1:39" s="59" customFormat="1" ht="15.75" customHeight="1" thickBot="1">
      <c r="A85" s="62" t="s">
        <v>179</v>
      </c>
      <c r="B85" s="63"/>
      <c r="C85" s="63"/>
      <c r="D85" s="97"/>
      <c r="E85" s="97"/>
      <c r="F85" s="97"/>
      <c r="G85" s="97"/>
      <c r="H85" s="97"/>
      <c r="I85" s="95"/>
      <c r="J85" s="63"/>
      <c r="K85" s="63"/>
      <c r="L85" s="63"/>
      <c r="M85" s="63"/>
      <c r="N85" s="95"/>
      <c r="O85" s="96"/>
      <c r="P85" s="96"/>
      <c r="Q85" s="96"/>
      <c r="R85" s="96"/>
      <c r="S85" s="96"/>
      <c r="T85" s="63"/>
      <c r="U85" s="63"/>
      <c r="V85" s="63"/>
      <c r="W85" s="63"/>
      <c r="X85" s="63"/>
      <c r="Y85" s="63"/>
      <c r="Z85" s="63"/>
      <c r="AA85" s="63"/>
      <c r="AB85" s="63"/>
      <c r="AC85" s="63"/>
      <c r="AD85" s="63"/>
      <c r="AE85" s="63"/>
      <c r="AF85" s="63"/>
      <c r="AG85" s="63"/>
      <c r="AH85" s="63"/>
      <c r="AI85" s="63"/>
    </row>
    <row r="86" spans="1:39" s="59" customFormat="1" ht="15.75" customHeight="1">
      <c r="A86" s="242"/>
      <c r="B86" s="243"/>
      <c r="C86" s="243"/>
      <c r="D86" s="243"/>
      <c r="E86" s="243"/>
      <c r="F86" s="244"/>
      <c r="G86" s="175">
        <f>A89</f>
        <v>5</v>
      </c>
      <c r="H86" s="176"/>
      <c r="I86" s="176"/>
      <c r="J86" s="176"/>
      <c r="K86" s="176"/>
      <c r="L86" s="177"/>
      <c r="M86" s="175">
        <f>A92</f>
        <v>6</v>
      </c>
      <c r="N86" s="176"/>
      <c r="O86" s="176"/>
      <c r="P86" s="176"/>
      <c r="Q86" s="176"/>
      <c r="R86" s="177"/>
      <c r="S86" s="175">
        <f>A95</f>
        <v>7</v>
      </c>
      <c r="T86" s="176"/>
      <c r="U86" s="176"/>
      <c r="V86" s="176"/>
      <c r="W86" s="176"/>
      <c r="X86" s="177"/>
      <c r="Y86" s="249" t="s">
        <v>0</v>
      </c>
      <c r="Z86" s="252" t="s">
        <v>1</v>
      </c>
      <c r="AA86" s="65" t="s">
        <v>2</v>
      </c>
      <c r="AB86" s="65" t="s">
        <v>3</v>
      </c>
      <c r="AC86" s="255" t="s">
        <v>2</v>
      </c>
      <c r="AD86" s="256"/>
      <c r="AE86" s="207" t="s">
        <v>4</v>
      </c>
      <c r="AF86" s="207" t="s">
        <v>5</v>
      </c>
      <c r="AG86" s="210" t="s">
        <v>6</v>
      </c>
      <c r="AH86" s="298"/>
      <c r="AI86" s="216" t="s">
        <v>7</v>
      </c>
    </row>
    <row r="87" spans="1:39" s="59" customFormat="1" ht="15.75" customHeight="1">
      <c r="A87" s="218" t="s">
        <v>180</v>
      </c>
      <c r="B87" s="219"/>
      <c r="C87" s="219"/>
      <c r="D87" s="219"/>
      <c r="E87" s="219"/>
      <c r="F87" s="220"/>
      <c r="G87" s="304" t="str">
        <f>IF(A90=""," ",A90)</f>
        <v>ＳＮＡＰ～ず　Ｂ</v>
      </c>
      <c r="H87" s="305"/>
      <c r="I87" s="305"/>
      <c r="J87" s="305"/>
      <c r="K87" s="305"/>
      <c r="L87" s="306"/>
      <c r="M87" s="304" t="str">
        <f>IF(A93=""," ",A93)</f>
        <v>ひよどり山中学校</v>
      </c>
      <c r="N87" s="305"/>
      <c r="O87" s="305"/>
      <c r="P87" s="305"/>
      <c r="Q87" s="305"/>
      <c r="R87" s="306"/>
      <c r="S87" s="304" t="str">
        <f>IF(A96=""," ",A96)</f>
        <v>Ｔｅａｍかつ亭</v>
      </c>
      <c r="T87" s="305"/>
      <c r="U87" s="305"/>
      <c r="V87" s="305"/>
      <c r="W87" s="305"/>
      <c r="X87" s="306"/>
      <c r="Y87" s="250"/>
      <c r="Z87" s="295"/>
      <c r="AA87" s="66"/>
      <c r="AB87" s="66"/>
      <c r="AC87" s="235" t="s">
        <v>3</v>
      </c>
      <c r="AD87" s="236"/>
      <c r="AE87" s="208"/>
      <c r="AF87" s="208"/>
      <c r="AG87" s="299"/>
      <c r="AH87" s="300"/>
      <c r="AI87" s="217"/>
    </row>
    <row r="88" spans="1:39" s="59" customFormat="1" ht="15.75" customHeight="1" thickBot="1">
      <c r="A88" s="287"/>
      <c r="B88" s="288"/>
      <c r="C88" s="288"/>
      <c r="D88" s="288"/>
      <c r="E88" s="288"/>
      <c r="F88" s="289"/>
      <c r="G88" s="307"/>
      <c r="H88" s="308"/>
      <c r="I88" s="308"/>
      <c r="J88" s="308"/>
      <c r="K88" s="308"/>
      <c r="L88" s="309"/>
      <c r="M88" s="307"/>
      <c r="N88" s="308"/>
      <c r="O88" s="308"/>
      <c r="P88" s="308"/>
      <c r="Q88" s="308"/>
      <c r="R88" s="309"/>
      <c r="S88" s="307"/>
      <c r="T88" s="308"/>
      <c r="U88" s="308"/>
      <c r="V88" s="308"/>
      <c r="W88" s="308"/>
      <c r="X88" s="309"/>
      <c r="Y88" s="251"/>
      <c r="Z88" s="296"/>
      <c r="AA88" s="90" t="s">
        <v>8</v>
      </c>
      <c r="AB88" s="90" t="s">
        <v>8</v>
      </c>
      <c r="AC88" s="240" t="s">
        <v>9</v>
      </c>
      <c r="AD88" s="241"/>
      <c r="AE88" s="297"/>
      <c r="AF88" s="297"/>
      <c r="AG88" s="301"/>
      <c r="AH88" s="302"/>
      <c r="AI88" s="303"/>
    </row>
    <row r="89" spans="1:39" s="59" customFormat="1" ht="15.75" customHeight="1" thickBot="1">
      <c r="A89" s="175">
        <v>5</v>
      </c>
      <c r="B89" s="176"/>
      <c r="C89" s="176"/>
      <c r="D89" s="176"/>
      <c r="E89" s="176"/>
      <c r="F89" s="177"/>
      <c r="G89" s="290"/>
      <c r="H89" s="274"/>
      <c r="I89" s="274"/>
      <c r="J89" s="274"/>
      <c r="K89" s="274"/>
      <c r="L89" s="291"/>
      <c r="M89" s="70"/>
      <c r="N89" s="110"/>
      <c r="O89" s="70">
        <v>15</v>
      </c>
      <c r="P89" s="110" t="s">
        <v>196</v>
      </c>
      <c r="Q89" s="71">
        <v>4</v>
      </c>
      <c r="R89" s="71"/>
      <c r="S89" s="70"/>
      <c r="T89" s="110"/>
      <c r="U89" s="70">
        <v>15</v>
      </c>
      <c r="V89" s="110" t="s">
        <v>196</v>
      </c>
      <c r="W89" s="71">
        <v>14</v>
      </c>
      <c r="X89" s="110"/>
      <c r="Y89" s="184">
        <f>COUNTIF(G89:X91,"○")</f>
        <v>2</v>
      </c>
      <c r="Z89" s="187">
        <f>COUNTIF(G89:X91,"●")</f>
        <v>0</v>
      </c>
      <c r="AA89" s="187">
        <f>N90+T90</f>
        <v>4</v>
      </c>
      <c r="AB89" s="187">
        <f>R90+X90</f>
        <v>1</v>
      </c>
      <c r="AC89" s="159">
        <f>IF(AB89=0,"----",AA89/AB89)</f>
        <v>4</v>
      </c>
      <c r="AD89" s="160"/>
      <c r="AE89" s="190">
        <f>SUM(O89:O91,U89:U91)</f>
        <v>74</v>
      </c>
      <c r="AF89" s="190">
        <f>SUM(Q89:Q91,W89:W91)</f>
        <v>44</v>
      </c>
      <c r="AG89" s="159">
        <f>AE89/AF89</f>
        <v>1.6818181818181819</v>
      </c>
      <c r="AH89" s="160"/>
      <c r="AI89" s="282">
        <v>1</v>
      </c>
    </row>
    <row r="90" spans="1:39" s="59" customFormat="1" ht="15.75" customHeight="1" thickBot="1">
      <c r="A90" s="193" t="str">
        <f>U22</f>
        <v>ＳＮＡＰ～ず　Ｂ</v>
      </c>
      <c r="B90" s="194"/>
      <c r="C90" s="194"/>
      <c r="D90" s="194"/>
      <c r="E90" s="194"/>
      <c r="F90" s="195"/>
      <c r="G90" s="292"/>
      <c r="H90" s="276"/>
      <c r="I90" s="276"/>
      <c r="J90" s="276"/>
      <c r="K90" s="276"/>
      <c r="L90" s="286"/>
      <c r="M90" s="73" t="str">
        <f>IF(N90&gt;R90,"○",IF(N90=R90,"△",IF(N90&lt;R90,"●")))</f>
        <v>○</v>
      </c>
      <c r="N90" s="74">
        <v>2</v>
      </c>
      <c r="O90" s="75">
        <v>15</v>
      </c>
      <c r="P90" s="76" t="str">
        <f>IF(O90="","","-")</f>
        <v>-</v>
      </c>
      <c r="Q90" s="77">
        <v>0</v>
      </c>
      <c r="R90" s="77">
        <v>0</v>
      </c>
      <c r="S90" s="73" t="str">
        <f>IF(T90&gt;X90,"○",IF(T90=X90,"△",IF(T90&lt;X90,"●")))</f>
        <v>○</v>
      </c>
      <c r="T90" s="74">
        <v>2</v>
      </c>
      <c r="U90" s="75">
        <v>14</v>
      </c>
      <c r="V90" s="76" t="str">
        <f>IF(U90="","","-")</f>
        <v>-</v>
      </c>
      <c r="W90" s="77">
        <v>15</v>
      </c>
      <c r="X90" s="74">
        <v>1</v>
      </c>
      <c r="Y90" s="185"/>
      <c r="Z90" s="188"/>
      <c r="AA90" s="188"/>
      <c r="AB90" s="188"/>
      <c r="AC90" s="161"/>
      <c r="AD90" s="162"/>
      <c r="AE90" s="191"/>
      <c r="AF90" s="191"/>
      <c r="AG90" s="161"/>
      <c r="AH90" s="162"/>
      <c r="AI90" s="282"/>
    </row>
    <row r="91" spans="1:39" s="59" customFormat="1" ht="15.75" customHeight="1" thickBot="1">
      <c r="A91" s="283"/>
      <c r="B91" s="284"/>
      <c r="C91" s="284"/>
      <c r="D91" s="284"/>
      <c r="E91" s="284"/>
      <c r="F91" s="285"/>
      <c r="G91" s="293"/>
      <c r="H91" s="278"/>
      <c r="I91" s="278"/>
      <c r="J91" s="278"/>
      <c r="K91" s="278"/>
      <c r="L91" s="294"/>
      <c r="M91" s="80"/>
      <c r="N91" s="111"/>
      <c r="O91" s="80"/>
      <c r="P91" s="79" t="str">
        <f>IF(O91="","","-")</f>
        <v/>
      </c>
      <c r="Q91" s="81"/>
      <c r="R91" s="81"/>
      <c r="S91" s="80"/>
      <c r="T91" s="111"/>
      <c r="U91" s="80">
        <v>15</v>
      </c>
      <c r="V91" s="79" t="str">
        <f>IF(U91="","","-")</f>
        <v>-</v>
      </c>
      <c r="W91" s="81">
        <v>11</v>
      </c>
      <c r="X91" s="111"/>
      <c r="Y91" s="186"/>
      <c r="Z91" s="189"/>
      <c r="AA91" s="189"/>
      <c r="AB91" s="189"/>
      <c r="AC91" s="163"/>
      <c r="AD91" s="164"/>
      <c r="AE91" s="192"/>
      <c r="AF91" s="192"/>
      <c r="AG91" s="163"/>
      <c r="AH91" s="164"/>
      <c r="AI91" s="282"/>
    </row>
    <row r="92" spans="1:39" s="59" customFormat="1" ht="15.75" customHeight="1" thickBot="1">
      <c r="A92" s="175">
        <v>6</v>
      </c>
      <c r="B92" s="176"/>
      <c r="C92" s="176"/>
      <c r="D92" s="176"/>
      <c r="E92" s="176"/>
      <c r="F92" s="177"/>
      <c r="G92" s="70"/>
      <c r="H92" s="110"/>
      <c r="I92" s="68">
        <f>Q89</f>
        <v>4</v>
      </c>
      <c r="J92" s="69" t="s">
        <v>196</v>
      </c>
      <c r="K92" s="72">
        <f>O89</f>
        <v>15</v>
      </c>
      <c r="L92" s="71"/>
      <c r="M92" s="275"/>
      <c r="N92" s="276"/>
      <c r="O92" s="276"/>
      <c r="P92" s="276"/>
      <c r="Q92" s="276"/>
      <c r="R92" s="286"/>
      <c r="S92" s="70"/>
      <c r="T92" s="110"/>
      <c r="U92" s="70">
        <v>1</v>
      </c>
      <c r="V92" s="110" t="s">
        <v>196</v>
      </c>
      <c r="W92" s="71">
        <v>15</v>
      </c>
      <c r="X92" s="110"/>
      <c r="Y92" s="184">
        <f>COUNTIF(G92:X94,"○")</f>
        <v>0</v>
      </c>
      <c r="Z92" s="187">
        <f>COUNTIF(G92:X94,"●")</f>
        <v>2</v>
      </c>
      <c r="AA92" s="279">
        <f>H93+T93</f>
        <v>0</v>
      </c>
      <c r="AB92" s="279">
        <f>L93+X93</f>
        <v>4</v>
      </c>
      <c r="AC92" s="159">
        <f>IF(AB92=0,"----",AA92/AB92)</f>
        <v>0</v>
      </c>
      <c r="AD92" s="160"/>
      <c r="AE92" s="190">
        <f>SUM(I92:I94,U92:U94)</f>
        <v>9</v>
      </c>
      <c r="AF92" s="190">
        <f>SUM(K92:K94,W92:W94)</f>
        <v>60</v>
      </c>
      <c r="AG92" s="159">
        <f>AE92/AF92</f>
        <v>0.15</v>
      </c>
      <c r="AH92" s="160"/>
      <c r="AI92" s="282">
        <v>3</v>
      </c>
    </row>
    <row r="93" spans="1:39" s="59" customFormat="1" ht="15.75" customHeight="1" thickBot="1">
      <c r="A93" s="266" t="str">
        <f>U45</f>
        <v>ひよどり山中学校</v>
      </c>
      <c r="B93" s="267"/>
      <c r="C93" s="267"/>
      <c r="D93" s="267"/>
      <c r="E93" s="267"/>
      <c r="F93" s="268"/>
      <c r="G93" s="73" t="str">
        <f>IF(M90="○","●",IF(M90="△","△",IF(M90="●","○",IF(M90="",""))))</f>
        <v>●</v>
      </c>
      <c r="H93" s="76">
        <f>IF(R90="","",R90)</f>
        <v>0</v>
      </c>
      <c r="I93" s="73">
        <f>IF(Q90="","",Q90)</f>
        <v>0</v>
      </c>
      <c r="J93" s="76" t="str">
        <f>IF(I93="","","-")</f>
        <v>-</v>
      </c>
      <c r="K93" s="112">
        <f>IF(O90="","",O90)</f>
        <v>15</v>
      </c>
      <c r="L93" s="112">
        <f>IF(N90="","",N90)</f>
        <v>2</v>
      </c>
      <c r="M93" s="275"/>
      <c r="N93" s="276"/>
      <c r="O93" s="276"/>
      <c r="P93" s="276"/>
      <c r="Q93" s="276"/>
      <c r="R93" s="286"/>
      <c r="S93" s="73" t="str">
        <f>IF(T93&gt;X93,"○",IF(T93=X93,"△",IF(T93&lt;X93,"●")))</f>
        <v>●</v>
      </c>
      <c r="T93" s="74">
        <v>0</v>
      </c>
      <c r="U93" s="75">
        <v>4</v>
      </c>
      <c r="V93" s="76" t="str">
        <f>IF(U93="","","-")</f>
        <v>-</v>
      </c>
      <c r="W93" s="77">
        <v>15</v>
      </c>
      <c r="X93" s="74">
        <v>2</v>
      </c>
      <c r="Y93" s="185"/>
      <c r="Z93" s="188"/>
      <c r="AA93" s="280"/>
      <c r="AB93" s="280"/>
      <c r="AC93" s="161"/>
      <c r="AD93" s="162"/>
      <c r="AE93" s="191"/>
      <c r="AF93" s="191"/>
      <c r="AG93" s="161"/>
      <c r="AH93" s="162"/>
      <c r="AI93" s="282"/>
    </row>
    <row r="94" spans="1:39" s="59" customFormat="1" ht="15.75" customHeight="1" thickBot="1">
      <c r="A94" s="269"/>
      <c r="B94" s="270"/>
      <c r="C94" s="270"/>
      <c r="D94" s="270"/>
      <c r="E94" s="270"/>
      <c r="F94" s="271"/>
      <c r="G94" s="80"/>
      <c r="H94" s="111"/>
      <c r="I94" s="78" t="str">
        <f>IF(Q91="","",Q91)</f>
        <v/>
      </c>
      <c r="J94" s="79" t="str">
        <f>IF(I94="","","-")</f>
        <v/>
      </c>
      <c r="K94" s="82" t="str">
        <f>IF(O91="","",O91)</f>
        <v/>
      </c>
      <c r="L94" s="81"/>
      <c r="M94" s="275"/>
      <c r="N94" s="276"/>
      <c r="O94" s="276"/>
      <c r="P94" s="276"/>
      <c r="Q94" s="276"/>
      <c r="R94" s="286"/>
      <c r="S94" s="80"/>
      <c r="T94" s="111"/>
      <c r="U94" s="80"/>
      <c r="V94" s="79" t="str">
        <f>IF(U94="","","-")</f>
        <v/>
      </c>
      <c r="W94" s="81"/>
      <c r="X94" s="111"/>
      <c r="Y94" s="186"/>
      <c r="Z94" s="189"/>
      <c r="AA94" s="281"/>
      <c r="AB94" s="281"/>
      <c r="AC94" s="163"/>
      <c r="AD94" s="164"/>
      <c r="AE94" s="192"/>
      <c r="AF94" s="192"/>
      <c r="AG94" s="163"/>
      <c r="AH94" s="164"/>
      <c r="AI94" s="282"/>
    </row>
    <row r="95" spans="1:39" s="59" customFormat="1" ht="15.75" customHeight="1" thickBot="1">
      <c r="A95" s="175">
        <v>7</v>
      </c>
      <c r="B95" s="176"/>
      <c r="C95" s="176"/>
      <c r="D95" s="176"/>
      <c r="E95" s="176"/>
      <c r="F95" s="177"/>
      <c r="G95" s="70"/>
      <c r="H95" s="110"/>
      <c r="I95" s="68">
        <f>W89</f>
        <v>14</v>
      </c>
      <c r="J95" s="69" t="s">
        <v>196</v>
      </c>
      <c r="K95" s="72">
        <f>U89</f>
        <v>15</v>
      </c>
      <c r="L95" s="71"/>
      <c r="M95" s="70"/>
      <c r="N95" s="110"/>
      <c r="O95" s="68">
        <f>W92</f>
        <v>15</v>
      </c>
      <c r="P95" s="110" t="s">
        <v>196</v>
      </c>
      <c r="Q95" s="72">
        <f>U92</f>
        <v>1</v>
      </c>
      <c r="R95" s="71"/>
      <c r="S95" s="273"/>
      <c r="T95" s="274"/>
      <c r="U95" s="274"/>
      <c r="V95" s="274"/>
      <c r="W95" s="274"/>
      <c r="X95" s="274"/>
      <c r="Y95" s="184">
        <f>COUNTIF(G95:X97,"○")</f>
        <v>1</v>
      </c>
      <c r="Z95" s="187">
        <f>COUNTIF(G95:X97,"●")</f>
        <v>1</v>
      </c>
      <c r="AA95" s="279">
        <f>H96+N96</f>
        <v>3</v>
      </c>
      <c r="AB95" s="279">
        <f>L96+R96</f>
        <v>2</v>
      </c>
      <c r="AC95" s="159">
        <f>IF(AB95=0,"----",AA95/AB95)</f>
        <v>1.5</v>
      </c>
      <c r="AD95" s="160"/>
      <c r="AE95" s="190">
        <f>SUM(I95:I97,O95:O97)</f>
        <v>70</v>
      </c>
      <c r="AF95" s="190">
        <f>SUM(K95:K97,Q95:Q97)</f>
        <v>49</v>
      </c>
      <c r="AG95" s="159">
        <f>AE95/AF95</f>
        <v>1.4285714285714286</v>
      </c>
      <c r="AH95" s="160"/>
      <c r="AI95" s="264">
        <v>2</v>
      </c>
    </row>
    <row r="96" spans="1:39" s="59" customFormat="1" ht="15.75" customHeight="1" thickBot="1">
      <c r="A96" s="266" t="str">
        <f>AC22</f>
        <v>Ｔｅａｍかつ亭</v>
      </c>
      <c r="B96" s="267"/>
      <c r="C96" s="267"/>
      <c r="D96" s="267"/>
      <c r="E96" s="267"/>
      <c r="F96" s="268"/>
      <c r="G96" s="73" t="str">
        <f>IF(S90="○","●",IF(S90="△","△",IF(S90="●","○",IF(S90="",""))))</f>
        <v>●</v>
      </c>
      <c r="H96" s="76">
        <f>IF(X90="","",X90)</f>
        <v>1</v>
      </c>
      <c r="I96" s="73">
        <f>IF(W90="","",W90)</f>
        <v>15</v>
      </c>
      <c r="J96" s="76" t="str">
        <f>IF(I96="","","-")</f>
        <v>-</v>
      </c>
      <c r="K96" s="112">
        <f>IF(U90="","",U90)</f>
        <v>14</v>
      </c>
      <c r="L96" s="112">
        <f>IF(T90="","",T90)</f>
        <v>2</v>
      </c>
      <c r="M96" s="73" t="str">
        <f>IF(S93="○","●",IF(S93="△","△",IF(S93="●","○",IF(S93="",""))))</f>
        <v>○</v>
      </c>
      <c r="N96" s="76">
        <f>IF(X93="","",X93)</f>
        <v>2</v>
      </c>
      <c r="O96" s="73">
        <f>IF(W93="","",W93)</f>
        <v>15</v>
      </c>
      <c r="P96" s="76" t="str">
        <f>IF(O96="","","-")</f>
        <v>-</v>
      </c>
      <c r="Q96" s="112">
        <f>IF(U93="","",U93)</f>
        <v>4</v>
      </c>
      <c r="R96" s="112">
        <f>IF(T93="","",T93)</f>
        <v>0</v>
      </c>
      <c r="S96" s="275"/>
      <c r="T96" s="276"/>
      <c r="U96" s="276"/>
      <c r="V96" s="276"/>
      <c r="W96" s="276"/>
      <c r="X96" s="276"/>
      <c r="Y96" s="185"/>
      <c r="Z96" s="188"/>
      <c r="AA96" s="280"/>
      <c r="AB96" s="280"/>
      <c r="AC96" s="161"/>
      <c r="AD96" s="162"/>
      <c r="AE96" s="191"/>
      <c r="AF96" s="191"/>
      <c r="AG96" s="161"/>
      <c r="AH96" s="162"/>
      <c r="AI96" s="264"/>
    </row>
    <row r="97" spans="1:42" s="59" customFormat="1" ht="15.75" customHeight="1" thickBot="1">
      <c r="A97" s="269"/>
      <c r="B97" s="270"/>
      <c r="C97" s="270"/>
      <c r="D97" s="270"/>
      <c r="E97" s="270"/>
      <c r="F97" s="271"/>
      <c r="G97" s="80"/>
      <c r="H97" s="111"/>
      <c r="I97" s="78">
        <f>IF(W91="","",W91)</f>
        <v>11</v>
      </c>
      <c r="J97" s="79" t="str">
        <f>IF(I97="","","-")</f>
        <v>-</v>
      </c>
      <c r="K97" s="82">
        <f>IF(U91="","",U91)</f>
        <v>15</v>
      </c>
      <c r="L97" s="81"/>
      <c r="M97" s="80"/>
      <c r="N97" s="111"/>
      <c r="O97" s="78" t="str">
        <f>IF(W94="","",W94)</f>
        <v/>
      </c>
      <c r="P97" s="79" t="str">
        <f>IF(O97="","","-")</f>
        <v/>
      </c>
      <c r="Q97" s="82" t="str">
        <f>IF(U94="","",U94)</f>
        <v/>
      </c>
      <c r="R97" s="81"/>
      <c r="S97" s="277"/>
      <c r="T97" s="278"/>
      <c r="U97" s="278"/>
      <c r="V97" s="278"/>
      <c r="W97" s="278"/>
      <c r="X97" s="278"/>
      <c r="Y97" s="186"/>
      <c r="Z97" s="189"/>
      <c r="AA97" s="281"/>
      <c r="AB97" s="281"/>
      <c r="AC97" s="163"/>
      <c r="AD97" s="164"/>
      <c r="AE97" s="192"/>
      <c r="AF97" s="192"/>
      <c r="AG97" s="163"/>
      <c r="AH97" s="164"/>
      <c r="AI97" s="265"/>
    </row>
    <row r="98" spans="1:42" s="63" customFormat="1" ht="15" customHeight="1">
      <c r="A98" s="113"/>
      <c r="B98" s="113"/>
      <c r="C98" s="258" t="s">
        <v>197</v>
      </c>
      <c r="D98" s="258"/>
      <c r="E98" s="259" t="str">
        <f>IF(AI89=1,A90,IF(AI92=1,A93,IF(AI95=1,A96)))</f>
        <v>ＳＮＡＰ～ず　Ｂ</v>
      </c>
      <c r="F98" s="259"/>
      <c r="G98" s="260"/>
      <c r="H98" s="260"/>
      <c r="I98" s="260"/>
      <c r="J98" s="260"/>
      <c r="K98" s="261" t="s">
        <v>198</v>
      </c>
      <c r="L98" s="261"/>
      <c r="M98" s="260" t="str">
        <f>IF(AI89=2,A90,IF(AI92=2,A93,IF(AI95=2,A96)))</f>
        <v>Ｔｅａｍかつ亭</v>
      </c>
      <c r="N98" s="260"/>
      <c r="O98" s="260"/>
      <c r="P98" s="260"/>
      <c r="Q98" s="260"/>
      <c r="R98" s="260"/>
      <c r="S98" s="261" t="s">
        <v>199</v>
      </c>
      <c r="T98" s="261"/>
      <c r="U98" s="260" t="str">
        <f>IF(AI89=3,A90,IF(AI92=3,A93,IF(AI95=3,A96)))</f>
        <v>ひよどり山中学校</v>
      </c>
      <c r="V98" s="260"/>
      <c r="W98" s="260"/>
      <c r="X98" s="260"/>
      <c r="Y98" s="259"/>
      <c r="Z98" s="259"/>
      <c r="AA98" s="116"/>
      <c r="AB98" s="116"/>
      <c r="AC98" s="117"/>
      <c r="AD98" s="117"/>
      <c r="AE98" s="117"/>
      <c r="AF98" s="117"/>
      <c r="AG98" s="117"/>
      <c r="AH98" s="117"/>
      <c r="AI98" s="76"/>
      <c r="AJ98" s="118"/>
      <c r="AK98" s="118"/>
      <c r="AL98" s="93"/>
      <c r="AM98" s="93"/>
      <c r="AN98" s="118"/>
      <c r="AO98" s="118"/>
      <c r="AP98" s="94"/>
    </row>
    <row r="99" spans="1:42" ht="15.75" customHeight="1"/>
    <row r="100" spans="1:42" s="59" customFormat="1" ht="15.75" customHeight="1">
      <c r="A100" s="63"/>
      <c r="B100" s="63"/>
      <c r="C100" s="63"/>
      <c r="D100" s="63"/>
      <c r="E100" s="63"/>
      <c r="F100" s="63"/>
      <c r="G100" s="63"/>
      <c r="H100" s="63"/>
      <c r="I100" s="63"/>
      <c r="J100" s="95">
        <f>A89</f>
        <v>5</v>
      </c>
      <c r="K100" s="263" t="str">
        <f>A90</f>
        <v>ＳＮＡＰ～ず　Ｂ</v>
      </c>
      <c r="L100" s="263"/>
      <c r="M100" s="263"/>
      <c r="N100" s="263"/>
      <c r="O100" s="263"/>
      <c r="P100" s="63"/>
      <c r="Q100" s="63"/>
      <c r="R100" s="63"/>
      <c r="S100" s="63"/>
      <c r="T100" s="63"/>
      <c r="U100" s="63"/>
      <c r="V100" s="63"/>
      <c r="W100" s="63"/>
      <c r="X100" s="63"/>
      <c r="Y100" s="63"/>
      <c r="Z100" s="63"/>
      <c r="AA100" s="63"/>
      <c r="AB100" s="63"/>
      <c r="AC100" s="63"/>
      <c r="AD100" s="63"/>
      <c r="AE100" s="63"/>
      <c r="AF100" s="63"/>
      <c r="AG100" s="63"/>
      <c r="AH100" s="63"/>
      <c r="AI100" s="63"/>
    </row>
    <row r="101" spans="1:42" s="59" customFormat="1" ht="15.75" customHeight="1">
      <c r="A101" s="63"/>
      <c r="B101" s="63"/>
      <c r="C101" s="63"/>
      <c r="D101" s="63"/>
      <c r="E101" s="63"/>
      <c r="F101" s="63"/>
      <c r="G101" s="63"/>
      <c r="H101" s="63"/>
      <c r="I101" s="63"/>
      <c r="J101" s="63"/>
      <c r="K101" s="63"/>
      <c r="L101" s="63"/>
      <c r="M101" s="63"/>
      <c r="N101" s="63"/>
      <c r="O101" s="63"/>
      <c r="P101" s="272" t="s">
        <v>176</v>
      </c>
      <c r="Q101" s="272"/>
      <c r="R101" s="272"/>
      <c r="S101" s="272"/>
      <c r="T101" s="272"/>
      <c r="U101" s="272"/>
      <c r="V101" s="272"/>
      <c r="W101" s="272"/>
      <c r="X101" s="272"/>
      <c r="Y101" s="272"/>
      <c r="Z101" s="272"/>
      <c r="AA101" s="272"/>
      <c r="AB101" s="272"/>
      <c r="AC101" s="272"/>
      <c r="AD101" s="272"/>
      <c r="AE101" s="174" t="s">
        <v>10</v>
      </c>
      <c r="AF101" s="174"/>
      <c r="AG101" s="174"/>
      <c r="AH101" s="174"/>
      <c r="AI101" s="174"/>
    </row>
    <row r="102" spans="1:42" s="59" customFormat="1" ht="15.75" customHeight="1">
      <c r="A102" s="63"/>
      <c r="B102" s="63"/>
      <c r="C102" s="63"/>
      <c r="D102" s="63"/>
      <c r="E102" s="63"/>
      <c r="F102" s="63"/>
      <c r="G102" s="63"/>
      <c r="H102" s="63"/>
      <c r="I102" s="63"/>
      <c r="J102" s="63"/>
      <c r="K102" s="63"/>
      <c r="L102" s="63"/>
      <c r="M102" s="63"/>
      <c r="N102" s="63"/>
      <c r="O102" s="63"/>
      <c r="P102" s="85" t="s">
        <v>185</v>
      </c>
      <c r="Q102" s="84"/>
      <c r="R102" s="84"/>
      <c r="S102" s="84"/>
      <c r="T102" s="146" t="str">
        <f>A90</f>
        <v>ＳＮＡＰ～ず　Ｂ</v>
      </c>
      <c r="U102" s="146"/>
      <c r="V102" s="146"/>
      <c r="W102" s="146"/>
      <c r="X102" s="146"/>
      <c r="Y102" s="84" t="s">
        <v>11</v>
      </c>
      <c r="Z102" s="146" t="str">
        <f>A96</f>
        <v>Ｔｅａｍかつ亭</v>
      </c>
      <c r="AA102" s="146"/>
      <c r="AB102" s="146"/>
      <c r="AC102" s="146"/>
      <c r="AD102" s="146"/>
      <c r="AE102" s="146" t="str">
        <f>A93</f>
        <v>ひよどり山中学校</v>
      </c>
      <c r="AF102" s="146"/>
      <c r="AG102" s="146"/>
      <c r="AH102" s="146"/>
      <c r="AI102" s="146"/>
    </row>
    <row r="103" spans="1:42" s="59" customFormat="1" ht="15.75" customHeight="1">
      <c r="A103" s="63"/>
      <c r="B103" s="63"/>
      <c r="C103" s="63"/>
      <c r="D103" s="63"/>
      <c r="E103" s="63"/>
      <c r="F103" s="63"/>
      <c r="G103" s="63"/>
      <c r="H103" s="63"/>
      <c r="I103" s="63"/>
      <c r="J103" s="63"/>
      <c r="K103" s="63"/>
      <c r="L103" s="63"/>
      <c r="M103" s="63"/>
      <c r="N103" s="63"/>
      <c r="O103" s="63"/>
      <c r="P103" s="85" t="s">
        <v>15</v>
      </c>
      <c r="Q103" s="84"/>
      <c r="R103" s="84"/>
      <c r="S103" s="84"/>
      <c r="T103" s="146" t="str">
        <f>A93</f>
        <v>ひよどり山中学校</v>
      </c>
      <c r="U103" s="146"/>
      <c r="V103" s="146"/>
      <c r="W103" s="146"/>
      <c r="X103" s="146"/>
      <c r="Y103" s="84" t="s">
        <v>11</v>
      </c>
      <c r="Z103" s="146" t="str">
        <f>A96</f>
        <v>Ｔｅａｍかつ亭</v>
      </c>
      <c r="AA103" s="146"/>
      <c r="AB103" s="146"/>
      <c r="AC103" s="146"/>
      <c r="AD103" s="146"/>
      <c r="AE103" s="146" t="str">
        <f>A90</f>
        <v>ＳＮＡＰ～ず　Ｂ</v>
      </c>
      <c r="AF103" s="146"/>
      <c r="AG103" s="146"/>
      <c r="AH103" s="146"/>
      <c r="AI103" s="146"/>
    </row>
    <row r="104" spans="1:42" s="59" customFormat="1" ht="15.75" customHeight="1">
      <c r="A104" s="63"/>
      <c r="B104" s="63"/>
      <c r="C104" s="63"/>
      <c r="D104" s="63"/>
      <c r="E104" s="63"/>
      <c r="F104" s="63"/>
      <c r="G104" s="63"/>
      <c r="H104" s="63"/>
      <c r="I104" s="63"/>
      <c r="J104" s="63"/>
      <c r="K104" s="63"/>
      <c r="L104" s="63"/>
      <c r="M104" s="63"/>
      <c r="N104" s="63"/>
      <c r="O104" s="63"/>
      <c r="P104" s="85" t="s">
        <v>16</v>
      </c>
      <c r="Q104" s="84"/>
      <c r="R104" s="84"/>
      <c r="S104" s="84"/>
      <c r="T104" s="146" t="str">
        <f>A90</f>
        <v>ＳＮＡＰ～ず　Ｂ</v>
      </c>
      <c r="U104" s="146"/>
      <c r="V104" s="146"/>
      <c r="W104" s="146"/>
      <c r="X104" s="146"/>
      <c r="Y104" s="84" t="s">
        <v>11</v>
      </c>
      <c r="Z104" s="146" t="str">
        <f>A93</f>
        <v>ひよどり山中学校</v>
      </c>
      <c r="AA104" s="146"/>
      <c r="AB104" s="146"/>
      <c r="AC104" s="146"/>
      <c r="AD104" s="146"/>
      <c r="AE104" s="146" t="str">
        <f>A96</f>
        <v>Ｔｅａｍかつ亭</v>
      </c>
      <c r="AF104" s="146"/>
      <c r="AG104" s="146"/>
      <c r="AH104" s="146"/>
      <c r="AI104" s="146"/>
    </row>
    <row r="105" spans="1:42" s="59" customFormat="1"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row>
    <row r="106" spans="1:42" s="59" customFormat="1" ht="15.75" customHeight="1">
      <c r="A106" s="63"/>
      <c r="B106" s="63"/>
      <c r="C106" s="63"/>
      <c r="D106" s="262" t="str">
        <f>A93</f>
        <v>ひよどり山中学校</v>
      </c>
      <c r="E106" s="262"/>
      <c r="F106" s="262"/>
      <c r="G106" s="262"/>
      <c r="H106" s="262"/>
      <c r="I106" s="95">
        <f>A92</f>
        <v>6</v>
      </c>
      <c r="J106" s="63"/>
      <c r="K106" s="63"/>
      <c r="L106" s="63"/>
      <c r="M106" s="63"/>
      <c r="N106" s="95">
        <f>A95</f>
        <v>7</v>
      </c>
      <c r="O106" s="263" t="str">
        <f>A96</f>
        <v>Ｔｅａｍかつ亭</v>
      </c>
      <c r="P106" s="263"/>
      <c r="Q106" s="263"/>
      <c r="R106" s="263"/>
      <c r="S106" s="263"/>
      <c r="T106" s="63"/>
      <c r="U106" s="63"/>
      <c r="V106" s="63"/>
      <c r="W106" s="63"/>
      <c r="X106" s="63"/>
      <c r="Y106" s="63"/>
      <c r="Z106" s="63"/>
      <c r="AA106" s="63"/>
      <c r="AB106" s="63"/>
      <c r="AC106" s="63"/>
      <c r="AD106" s="63"/>
      <c r="AE106" s="63"/>
      <c r="AF106" s="63"/>
      <c r="AG106" s="63"/>
      <c r="AH106" s="63"/>
      <c r="AI106" s="63"/>
    </row>
  </sheetData>
  <mergeCells count="280">
    <mergeCell ref="T103:X103"/>
    <mergeCell ref="Z103:AD103"/>
    <mergeCell ref="AE103:AI103"/>
    <mergeCell ref="T104:X104"/>
    <mergeCell ref="Z104:AD104"/>
    <mergeCell ref="AE104:AI104"/>
    <mergeCell ref="D106:H106"/>
    <mergeCell ref="O106:S106"/>
    <mergeCell ref="A55:AO55"/>
    <mergeCell ref="A56:AO56"/>
    <mergeCell ref="A58:AO58"/>
    <mergeCell ref="A60:H60"/>
    <mergeCell ref="AG95:AH97"/>
    <mergeCell ref="AI95:AI97"/>
    <mergeCell ref="A96:F97"/>
    <mergeCell ref="K100:O100"/>
    <mergeCell ref="P101:AD101"/>
    <mergeCell ref="AE101:AI101"/>
    <mergeCell ref="T102:X102"/>
    <mergeCell ref="Z102:AD102"/>
    <mergeCell ref="AE102:AI102"/>
    <mergeCell ref="A95:F95"/>
    <mergeCell ref="S95:X97"/>
    <mergeCell ref="Y95:Y97"/>
    <mergeCell ref="AG92:AH94"/>
    <mergeCell ref="AI92:AI94"/>
    <mergeCell ref="A93:F94"/>
    <mergeCell ref="Z95:Z97"/>
    <mergeCell ref="AA95:AA97"/>
    <mergeCell ref="AB95:AB97"/>
    <mergeCell ref="AC95:AD97"/>
    <mergeCell ref="AE95:AE97"/>
    <mergeCell ref="AF95:AF97"/>
    <mergeCell ref="A92:F92"/>
    <mergeCell ref="M92:R94"/>
    <mergeCell ref="Y92:Y94"/>
    <mergeCell ref="Z92:Z94"/>
    <mergeCell ref="AA92:AA94"/>
    <mergeCell ref="AB92:AB94"/>
    <mergeCell ref="AC92:AD94"/>
    <mergeCell ref="AE92:AE94"/>
    <mergeCell ref="AF92:AF94"/>
    <mergeCell ref="A89:F89"/>
    <mergeCell ref="G89:L91"/>
    <mergeCell ref="Y89:Y91"/>
    <mergeCell ref="Z89:Z91"/>
    <mergeCell ref="AA89:AA91"/>
    <mergeCell ref="AB89:AB91"/>
    <mergeCell ref="AC89:AD91"/>
    <mergeCell ref="AI89:AI91"/>
    <mergeCell ref="A90:F91"/>
    <mergeCell ref="AE89:AE91"/>
    <mergeCell ref="AF89:AF91"/>
    <mergeCell ref="AG89:AH91"/>
    <mergeCell ref="AG86:AH88"/>
    <mergeCell ref="AI86:AI88"/>
    <mergeCell ref="A87:F87"/>
    <mergeCell ref="G87:L88"/>
    <mergeCell ref="M87:R88"/>
    <mergeCell ref="S87:X88"/>
    <mergeCell ref="AC87:AD87"/>
    <mergeCell ref="A88:F88"/>
    <mergeCell ref="AC88:AD88"/>
    <mergeCell ref="A86:F86"/>
    <mergeCell ref="G86:L86"/>
    <mergeCell ref="M86:R86"/>
    <mergeCell ref="S86:X86"/>
    <mergeCell ref="Y86:Y88"/>
    <mergeCell ref="Z86:Z88"/>
    <mergeCell ref="AC86:AD86"/>
    <mergeCell ref="AE86:AE88"/>
    <mergeCell ref="AF86:AF88"/>
    <mergeCell ref="AI42:AI44"/>
    <mergeCell ref="A43:F44"/>
    <mergeCell ref="K47:O47"/>
    <mergeCell ref="P48:AD48"/>
    <mergeCell ref="AE48:AI48"/>
    <mergeCell ref="T49:X49"/>
    <mergeCell ref="Z49:AD49"/>
    <mergeCell ref="AE49:AI49"/>
    <mergeCell ref="A42:F42"/>
    <mergeCell ref="S42:X44"/>
    <mergeCell ref="Y42:Y44"/>
    <mergeCell ref="Z42:Z44"/>
    <mergeCell ref="AA42:AA44"/>
    <mergeCell ref="AB42:AB44"/>
    <mergeCell ref="AC42:AD44"/>
    <mergeCell ref="AE42:AE44"/>
    <mergeCell ref="AF42:AF44"/>
    <mergeCell ref="AI36:AI38"/>
    <mergeCell ref="A37:F38"/>
    <mergeCell ref="A39:F39"/>
    <mergeCell ref="M39:R41"/>
    <mergeCell ref="Y39:Y41"/>
    <mergeCell ref="Z39:Z41"/>
    <mergeCell ref="AA39:AA41"/>
    <mergeCell ref="AB39:AB41"/>
    <mergeCell ref="AC39:AD41"/>
    <mergeCell ref="AE39:AE41"/>
    <mergeCell ref="AF39:AF41"/>
    <mergeCell ref="AG39:AH41"/>
    <mergeCell ref="AI39:AI41"/>
    <mergeCell ref="A40:F41"/>
    <mergeCell ref="A36:F36"/>
    <mergeCell ref="G36:L38"/>
    <mergeCell ref="Y36:Y38"/>
    <mergeCell ref="Z36:Z38"/>
    <mergeCell ref="AA36:AA38"/>
    <mergeCell ref="AB36:AB38"/>
    <mergeCell ref="AC36:AD38"/>
    <mergeCell ref="AE36:AE38"/>
    <mergeCell ref="AF36:AF38"/>
    <mergeCell ref="A1:AO1"/>
    <mergeCell ref="A2:AO2"/>
    <mergeCell ref="A4:AO4"/>
    <mergeCell ref="A7:F7"/>
    <mergeCell ref="G7:L7"/>
    <mergeCell ref="M7:R7"/>
    <mergeCell ref="S7:X7"/>
    <mergeCell ref="Y7:AD7"/>
    <mergeCell ref="AE7:AE9"/>
    <mergeCell ref="AF7:AF9"/>
    <mergeCell ref="AI7:AJ7"/>
    <mergeCell ref="AK7:AK9"/>
    <mergeCell ref="AL7:AL9"/>
    <mergeCell ref="AM7:AN9"/>
    <mergeCell ref="AO7:AO9"/>
    <mergeCell ref="A8:F8"/>
    <mergeCell ref="G8:L9"/>
    <mergeCell ref="M8:R9"/>
    <mergeCell ref="S8:X9"/>
    <mergeCell ref="Y8:AD9"/>
    <mergeCell ref="AI8:AJ8"/>
    <mergeCell ref="A9:F9"/>
    <mergeCell ref="AI9:AJ9"/>
    <mergeCell ref="AL10:AL12"/>
    <mergeCell ref="AM10:AN12"/>
    <mergeCell ref="AO10:AO12"/>
    <mergeCell ref="A11:F12"/>
    <mergeCell ref="A13:F13"/>
    <mergeCell ref="M13:R15"/>
    <mergeCell ref="AE13:AE15"/>
    <mergeCell ref="AF13:AF15"/>
    <mergeCell ref="AG13:AG15"/>
    <mergeCell ref="Y13:AD15"/>
    <mergeCell ref="A10:F10"/>
    <mergeCell ref="G10:L12"/>
    <mergeCell ref="AE10:AE12"/>
    <mergeCell ref="AF10:AF12"/>
    <mergeCell ref="AG10:AG12"/>
    <mergeCell ref="AH10:AH12"/>
    <mergeCell ref="AI10:AJ12"/>
    <mergeCell ref="S10:X12"/>
    <mergeCell ref="AK10:AK12"/>
    <mergeCell ref="AH16:AH18"/>
    <mergeCell ref="AI16:AJ18"/>
    <mergeCell ref="AK16:AK18"/>
    <mergeCell ref="AL16:AL18"/>
    <mergeCell ref="AM16:AN18"/>
    <mergeCell ref="AO16:AO18"/>
    <mergeCell ref="A14:F15"/>
    <mergeCell ref="A16:F16"/>
    <mergeCell ref="S16:X18"/>
    <mergeCell ref="AE16:AE18"/>
    <mergeCell ref="AF16:AF18"/>
    <mergeCell ref="AG16:AG18"/>
    <mergeCell ref="A17:F18"/>
    <mergeCell ref="AH13:AH15"/>
    <mergeCell ref="AI13:AJ15"/>
    <mergeCell ref="AK13:AK15"/>
    <mergeCell ref="AL13:AL15"/>
    <mergeCell ref="AM13:AN15"/>
    <mergeCell ref="AO13:AO15"/>
    <mergeCell ref="G16:L18"/>
    <mergeCell ref="AI19:AJ21"/>
    <mergeCell ref="AK19:AK21"/>
    <mergeCell ref="AL19:AL21"/>
    <mergeCell ref="AM19:AN21"/>
    <mergeCell ref="AO19:AO21"/>
    <mergeCell ref="A20:F21"/>
    <mergeCell ref="A19:F19"/>
    <mergeCell ref="Y19:AD21"/>
    <mergeCell ref="AE19:AE21"/>
    <mergeCell ref="AF19:AF21"/>
    <mergeCell ref="AG19:AG21"/>
    <mergeCell ref="AH19:AH21"/>
    <mergeCell ref="M19:R21"/>
    <mergeCell ref="A24:E24"/>
    <mergeCell ref="N24:R24"/>
    <mergeCell ref="T24:AH24"/>
    <mergeCell ref="AI24:AM24"/>
    <mergeCell ref="G25:L29"/>
    <mergeCell ref="X27:AB27"/>
    <mergeCell ref="AD27:AH27"/>
    <mergeCell ref="X28:AB28"/>
    <mergeCell ref="AD28:AH28"/>
    <mergeCell ref="X25:AB25"/>
    <mergeCell ref="AD25:AH25"/>
    <mergeCell ref="AI25:AM25"/>
    <mergeCell ref="X26:AB26"/>
    <mergeCell ref="AD26:AH26"/>
    <mergeCell ref="AI27:AM27"/>
    <mergeCell ref="AI26:AM26"/>
    <mergeCell ref="AI28:AM28"/>
    <mergeCell ref="E71:F72"/>
    <mergeCell ref="S71:T72"/>
    <mergeCell ref="AG33:AH35"/>
    <mergeCell ref="AI33:AI35"/>
    <mergeCell ref="A34:F34"/>
    <mergeCell ref="G34:L35"/>
    <mergeCell ref="M34:R35"/>
    <mergeCell ref="S34:X35"/>
    <mergeCell ref="AC34:AD34"/>
    <mergeCell ref="A35:F35"/>
    <mergeCell ref="AC35:AD35"/>
    <mergeCell ref="A33:F33"/>
    <mergeCell ref="G33:L33"/>
    <mergeCell ref="M33:R33"/>
    <mergeCell ref="S33:X33"/>
    <mergeCell ref="Y33:Y35"/>
    <mergeCell ref="Z33:Z35"/>
    <mergeCell ref="AC33:AD33"/>
    <mergeCell ref="AE33:AE35"/>
    <mergeCell ref="H77:I78"/>
    <mergeCell ref="T79:AH79"/>
    <mergeCell ref="K62:K63"/>
    <mergeCell ref="L62:Q63"/>
    <mergeCell ref="H65:I66"/>
    <mergeCell ref="K68:K69"/>
    <mergeCell ref="L68:Q69"/>
    <mergeCell ref="A30:E30"/>
    <mergeCell ref="N30:R30"/>
    <mergeCell ref="AF33:AF35"/>
    <mergeCell ref="AG36:AH38"/>
    <mergeCell ref="AG42:AH44"/>
    <mergeCell ref="T50:X50"/>
    <mergeCell ref="Z50:AD50"/>
    <mergeCell ref="AE50:AI50"/>
    <mergeCell ref="T51:X51"/>
    <mergeCell ref="Z51:AD51"/>
    <mergeCell ref="AE51:AI51"/>
    <mergeCell ref="D53:H53"/>
    <mergeCell ref="O53:S53"/>
    <mergeCell ref="AI82:AM82"/>
    <mergeCell ref="X83:AB83"/>
    <mergeCell ref="AD83:AH83"/>
    <mergeCell ref="AI83:AM83"/>
    <mergeCell ref="AI79:AM79"/>
    <mergeCell ref="K80:K81"/>
    <mergeCell ref="L80:Q81"/>
    <mergeCell ref="X80:AB80"/>
    <mergeCell ref="AD80:AH80"/>
    <mergeCell ref="AI80:AM80"/>
    <mergeCell ref="X81:AB81"/>
    <mergeCell ref="AD81:AH81"/>
    <mergeCell ref="AI81:AM81"/>
    <mergeCell ref="C22:D22"/>
    <mergeCell ref="E22:J22"/>
    <mergeCell ref="K22:L22"/>
    <mergeCell ref="M22:R22"/>
    <mergeCell ref="S22:T22"/>
    <mergeCell ref="U22:Z22"/>
    <mergeCell ref="AA22:AB22"/>
    <mergeCell ref="AC22:AH22"/>
    <mergeCell ref="C98:D98"/>
    <mergeCell ref="E98:J98"/>
    <mergeCell ref="K98:L98"/>
    <mergeCell ref="M98:R98"/>
    <mergeCell ref="S98:T98"/>
    <mergeCell ref="U98:Z98"/>
    <mergeCell ref="C45:D45"/>
    <mergeCell ref="E45:J45"/>
    <mergeCell ref="K45:L45"/>
    <mergeCell ref="M45:R45"/>
    <mergeCell ref="S45:T45"/>
    <mergeCell ref="U45:Z45"/>
    <mergeCell ref="X82:AB82"/>
    <mergeCell ref="AD82:AH82"/>
    <mergeCell ref="K74:K75"/>
    <mergeCell ref="L74:Q75"/>
  </mergeCells>
  <phoneticPr fontId="2"/>
  <dataValidations count="3">
    <dataValidation imeMode="on" allowBlank="1" showInputMessage="1" showErrorMessage="1" 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37 A43 A40 A90 A96 A93" xr:uid="{1E1C3A4A-7E9A-4050-A5E0-6B1D7DF2BBB0}"/>
    <dataValidation imeMode="halfAlpha" allowBlank="1" showInputMessage="1" showErrorMessage="1" sqref="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JY10:JY18 TU10:TU18 ADQ10:ADQ18 ANM10:ANM18 AXI10:AXI18 BHE10:BHE18 BRA10:BRA18 CAW10:CAW18 CKS10:CKS18 CUO10:CUO18 DEK10:DEK18 DOG10:DOG18 DYC10:DYC18 EHY10:EHY18 ERU10:ERU18 FBQ10:FBQ18 FLM10:FLM18 FVI10:FVI18 GFE10:GFE18 GPA10:GPA18 GYW10:GYW18 HIS10:HIS18 HSO10:HSO18 ICK10:ICK18 IMG10:IMG18 IWC10:IWC18 JFY10:JFY18 JPU10:JPU18 JZQ10:JZQ18 KJM10:KJM18 KTI10:KTI18 LDE10:LDE18 LNA10:LNA18 LWW10:LWW18 MGS10:MGS18 MQO10:MQO18 NAK10:NAK18 NKG10:NKG18 NUC10:NUC18 ODY10:ODY18 ONU10:ONU18 OXQ10:OXQ18 PHM10:PHM18 PRI10:PRI18 QBE10:QBE18 QLA10:QLA18 QUW10:QUW18 RES10:RES18 ROO10:ROO18 RYK10:RYK18 SIG10:SIG18 SSC10:SSC18 TBY10:TBY18 TLU10:TLU18 TVQ10:TVQ18 UFM10:UFM18 UPI10:UPI18 UZE10:UZE18 VJA10:VJA18 VSW10:VSW18 WCS10:WCS18 WMO10:WMO18 WWK10:WWK18 JW10:JW18 TS10:TS18 ADO10:ADO18 ANK10:ANK18 AXG10:AXG18 BHC10:BHC18 BQY10:BQY18 CAU10:CAU18 CKQ10:CKQ18 CUM10:CUM18 DEI10:DEI18 DOE10:DOE18 DYA10:DYA18 EHW10:EHW18 ERS10:ERS18 FBO10:FBO18 FLK10:FLK18 FVG10:FVG18 GFC10:GFC18 GOY10:GOY18 GYU10:GYU18 HIQ10:HIQ18 HSM10:HSM18 ICI10:ICI18 IME10:IME18 IWA10:IWA18 JFW10:JFW18 JPS10:JPS18 JZO10:JZO18 KJK10:KJK18 KTG10:KTG18 LDC10:LDC18 LMY10:LMY18 LWU10:LWU18 MGQ10:MGQ18 MQM10:MQM18 NAI10:NAI18 NKE10:NKE18 NUA10:NUA18 ODW10:ODW18 ONS10:ONS18 OXO10:OXO18 PHK10:PHK18 PRG10:PRG18 QBC10:QBC18 QKY10:QKY18 QUU10:QUU18 REQ10:REQ18 ROM10:ROM18 RYI10:RYI18 SIE10:SIE18 SSA10:SSA18 TBW10:TBW18 TLS10:TLS18 TVO10:TVO18 UFK10:UFK18 UPG10:UPG18 UZC10:UZC18 VIY10:VIY18 VSU10:VSU18 WCQ10:WCQ18 WMM10:WMM18 WWI10:WWI18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JS10:JS15 TO10:TO15 ADK10:ADK15 ANG10:ANG15 AXC10:AXC15 BGY10:BGY15 BQU10:BQU15 CAQ10:CAQ15 CKM10:CKM15 CUI10:CUI15 DEE10:DEE15 DOA10:DOA15 DXW10:DXW15 EHS10:EHS15 ERO10:ERO15 FBK10:FBK15 FLG10:FLG15 FVC10:FVC15 GEY10:GEY15 GOU10:GOU15 GYQ10:GYQ15 HIM10:HIM15 HSI10:HSI15 ICE10:ICE15 IMA10:IMA15 IVW10:IVW15 JFS10:JFS15 JPO10:JPO15 JZK10:JZK15 KJG10:KJG15 KTC10:KTC15 LCY10:LCY15 LMU10:LMU15 LWQ10:LWQ15 MGM10:MGM15 MQI10:MQI15 NAE10:NAE15 NKA10:NKA15 NTW10:NTW15 ODS10:ODS15 ONO10:ONO15 OXK10:OXK15 PHG10:PHG15 PRC10:PRC15 QAY10:QAY15 QKU10:QKU15 QUQ10:QUQ15 REM10:REM15 ROI10:ROI15 RYE10:RYE15 SIA10:SIA15 SRW10:SRW15 TBS10:TBS15 TLO10:TLO15 TVK10:TVK15 UFG10:UFG15 UPC10:UPC15 UYY10:UYY15 VIU10:VIU15 VSQ10:VSQ15 WCM10:WCM15 WMI10:WMI15 WWE10:WWE15 JQ10:JQ15 TM10:TM15 ADI10:ADI15 ANE10:ANE15 AXA10:AXA15 BGW10:BGW15 BQS10:BQS15 CAO10:CAO15 CKK10:CKK15 CUG10:CUG15 DEC10:DEC15 DNY10:DNY15 DXU10:DXU15 EHQ10:EHQ15 ERM10:ERM15 FBI10:FBI15 FLE10:FLE15 FVA10:FVA15 GEW10:GEW15 GOS10:GOS15 GYO10:GYO15 HIK10:HIK15 HSG10:HSG15 ICC10:ICC15 ILY10:ILY15 IVU10:IVU15 JFQ10:JFQ15 JPM10:JPM15 JZI10:JZI15 KJE10:KJE15 KTA10:KTA15 LCW10:LCW15 LMS10:LMS15 LWO10:LWO15 MGK10:MGK15 MQG10:MQG15 NAC10:NAC15 NJY10:NJY15 NTU10:NTU15 ODQ10:ODQ15 ONM10:ONM15 OXI10:OXI15 PHE10:PHE15 PRA10:PRA15 QAW10:QAW15 QKS10:QKS15 QUO10:QUO15 REK10:REK15 ROG10:ROG15 RYC10:RYC15 SHY10:SHY15 SRU10:SRU15 TBQ10:TBQ15 TLM10:TLM15 TVI10:TVI15 UFE10:UFE15 UPA10:UPA15 UYW10:UYW15 VIS10:VIS15 VSO10:VSO15 WCK10:WCK15 WMG10:WMG15 WWC10:WWC15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JM10:JM12 TI10:TI12 ADE10:ADE12 ANA10:ANA12 AWW10:AWW12 BGS10:BGS12 BQO10:BQO12 CAK10:CAK12 CKG10:CKG12 CUC10:CUC12 DDY10:DDY12 DNU10:DNU12 DXQ10:DXQ12 EHM10:EHM12 ERI10:ERI12 FBE10:FBE12 FLA10:FLA12 FUW10:FUW12 GES10:GES12 GOO10:GOO12 GYK10:GYK12 HIG10:HIG12 HSC10:HSC12 IBY10:IBY12 ILU10:ILU12 IVQ10:IVQ12 JFM10:JFM12 JPI10:JPI12 JZE10:JZE12 KJA10:KJA12 KSW10:KSW12 LCS10:LCS12 LMO10:LMO12 LWK10:LWK12 MGG10:MGG12 MQC10:MQC12 MZY10:MZY12 NJU10:NJU12 NTQ10:NTQ12 ODM10:ODM12 ONI10:ONI12 OXE10:OXE12 PHA10:PHA12 PQW10:PQW12 QAS10:QAS12 QKO10:QKO12 QUK10:QUK12 REG10:REG12 ROC10:ROC12 RXY10:RXY12 SHU10:SHU12 SRQ10:SRQ12 TBM10:TBM12 TLI10:TLI12 TVE10:TVE12 UFA10:UFA12 UOW10:UOW12 UYS10:UYS12 VIO10:VIO12 VSK10:VSK12 WCG10:WCG12 WMC10:WMC12 WVY10:WVY12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KTV45 LDR45 LNN45 LXJ45 MHF45 MRB45 NAX45 NKT45 NUP45 OEL45 OOH45 OYD45 Q42:Q44 PHZ45 PRV45 QBR45 QLN45 QVJ45 I19:I21 RFF45 RPB45 RYX45 SIT45 SSP45 TCL45 TMH45 TWD45 UFZ45 UPV45 UZR45 VJN45 VTJ45 X37 U36:U41 H40 K39:K44 L40 I39:I44 H43 L43 WWX98 W36:W41 N43 N37 O36:O38 Q36:Q38 R37 R43 T40 X40 T37 WDF45 WNB45 Q95:Q97 X90 U89:U94 H93 K92:K97 L93 I92:I97 H96 L96 T90 W89:W94 N96 N90 O89:O91 Q89:Q91 R90 R96 T93 X93 O95:O97 AP98 KL98 UH98 AED98 ANZ98 AXV98 BHR98 BRN98 CBJ98 CLF98 CVB98 DEX98 DOT98 DYP98 EIL98 ESH98 FCD98 FLZ98 FVV98 GFR98 GPN98 GZJ98 HJF98 HTB98 ICX98 IMT98 IWP98 JGL98 JQH98 KAD98 KJZ98 KTV98 LDR98 LNN98 LXJ98 MHF98 MRB98 NAX98 NKT98 NUP98 OEL98 OOH98 OYD98 PHZ98 PRV98 QBR98 QLN98 QVJ98 RFF98 RPB98 RYX98 SIT98 SSP98 TCL98 TMH98 TWD98 UFZ98 UPV98 UZR98 VJN98 VTJ98 WDF98 WNB98 O42:O44 WWX45 AP45 KL45 UH45 AED45 ANZ45 AXV45 BHR45 BRN45 CBJ45 CLF45 CVB45 DEX45 DOT45 DYP45 EIL45 ESH45 FCD45 FLZ45 FVV45 GFR45 GPN45 GZJ45 HJF45 HTB45 ICX45 IMT45 IWP45 JGL45 JQH45 KAD45 KJZ45 O16:O18 AD11 AA10:AA12 K19:K21 W13:W15 Z11 AA16:AA18 X14 T14 R17 AC16:AC18 K13:K15 R11 Q10:Q12 O10:O12 N11 N17 U13:U15 L20 I13:I15 W19:W21 Z17 H20 L14 H14 U19:U21 AD17 Q16:Q18 X20 T20 AC10:AC12 AO10:AO21 WWX22 WNB22 WDF22 VTJ22 VJN22 UZR22 UPV22 UFZ22 TWD22 TMH22 TCL22 SSP22 SIT22 RYX22 RPB22 RFF22 QVJ22 QLN22 QBR22 PRV22 PHZ22 OYD22 OOH22 OEL22 NUP22 NKT22 NAX22 MRB22 MHF22 LXJ22 LNN22 LDR22 KTV22 KJZ22 KAD22 JQH22 JGL22 IWP22 IMT22 ICX22 HTB22 HJF22 GZJ22 GPN22 GFR22 FVV22 FLZ22 FCD22 ESH22 EIL22 DYP22 DOT22 DEX22 CVB22 CLF22 CBJ22 BRN22 BHR22 AXV22 ANZ22 AED22 UH22 KL22 AP22" xr:uid="{2AC82F1A-0CAC-4C91-92F2-E900B2D509DC}"/>
    <dataValidation allowBlank="1" showErrorMessage="1" sqref="AI89:AI97 AI36:AI44 AI46" xr:uid="{4C68E633-A44A-4E03-94CF-91304F8B0B98}">
      <formula1>0</formula1>
      <formula2>0</formula2>
    </dataValidation>
  </dataValidations>
  <pageMargins left="0.70866141732283472" right="0.70866141732283472" top="0.74803149606299213" bottom="0.74803149606299213" header="0.31496062992125984" footer="0.31496062992125984"/>
  <pageSetup paperSize="9" scale="72" orientation="portrait" horizontalDpi="0" verticalDpi="0"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参加チーム等</vt:lpstr>
      <vt:lpstr>レディースフリー・200歳</vt:lpstr>
      <vt:lpstr>ミックス200歳</vt:lpstr>
      <vt:lpstr>ミックス160歳</vt:lpstr>
      <vt:lpstr>フリー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hirokazu</dc:creator>
  <cp:lastModifiedBy>宏和 嶋田</cp:lastModifiedBy>
  <cp:lastPrinted>2025-07-27T13:22:34Z</cp:lastPrinted>
  <dcterms:created xsi:type="dcterms:W3CDTF">2019-07-02T14:19:52Z</dcterms:created>
  <dcterms:modified xsi:type="dcterms:W3CDTF">2025-07-27T13:26:23Z</dcterms:modified>
</cp:coreProperties>
</file>