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ugita\Desktop\"/>
    </mc:Choice>
  </mc:AlternateContent>
  <bookViews>
    <workbookView xWindow="0" yWindow="0" windowWidth="28800" windowHeight="12210" activeTab="4"/>
  </bookViews>
  <sheets>
    <sheet name="ゴールド" sheetId="1" r:id="rId1"/>
    <sheet name="レディース" sheetId="3" r:id="rId2"/>
    <sheet name="フリー" sheetId="4" r:id="rId3"/>
    <sheet name="シルバー" sheetId="2" r:id="rId4"/>
    <sheet name="ブロンズ" sheetId="5" r:id="rId5"/>
    <sheet name="競技上の確認" sheetId="6" r:id="rId6"/>
    <sheet name="審判の確認・会場使用" sheetId="7" r:id="rId7"/>
    <sheet name="チーム一覧"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0" i="3" l="1"/>
  <c r="AJ42" i="1"/>
  <c r="A71" i="5"/>
  <c r="AC18" i="5"/>
  <c r="U18" i="5"/>
  <c r="A65" i="5" s="1"/>
  <c r="G62" i="5" s="1"/>
  <c r="M18" i="5"/>
  <c r="L51" i="5" s="1"/>
  <c r="E18" i="5"/>
  <c r="L39" i="5" s="1"/>
  <c r="AC18" i="4"/>
  <c r="A71" i="4" s="1"/>
  <c r="S62" i="4" s="1"/>
  <c r="U18" i="4"/>
  <c r="A65" i="4" s="1"/>
  <c r="G62" i="4" s="1"/>
  <c r="M18" i="4"/>
  <c r="L51" i="4" s="1"/>
  <c r="E18" i="4"/>
  <c r="L39" i="4" s="1"/>
  <c r="W17" i="4"/>
  <c r="U17" i="4"/>
  <c r="V17" i="4" s="1"/>
  <c r="K17" i="4"/>
  <c r="I17" i="4"/>
  <c r="J17" i="4" s="1"/>
  <c r="X16" i="4"/>
  <c r="W16" i="4"/>
  <c r="U16" i="4"/>
  <c r="V16" i="4" s="1"/>
  <c r="T16" i="4"/>
  <c r="L16" i="4"/>
  <c r="K16" i="4"/>
  <c r="I16" i="4"/>
  <c r="J16" i="4" s="1"/>
  <c r="H16" i="4"/>
  <c r="AG15" i="4" s="1"/>
  <c r="W15" i="4"/>
  <c r="U15" i="4"/>
  <c r="K15" i="4"/>
  <c r="I15" i="4"/>
  <c r="AB14" i="4"/>
  <c r="Q14" i="4"/>
  <c r="O14" i="4"/>
  <c r="P14" i="4" s="1"/>
  <c r="AB13" i="4"/>
  <c r="Y13" i="4"/>
  <c r="S16" i="4" s="1"/>
  <c r="R13" i="4"/>
  <c r="AH12" i="4" s="1"/>
  <c r="Q13" i="4"/>
  <c r="O13" i="4"/>
  <c r="P13" i="4" s="1"/>
  <c r="N13" i="4"/>
  <c r="AG12" i="4"/>
  <c r="Q12" i="4"/>
  <c r="O12" i="4"/>
  <c r="V11" i="4"/>
  <c r="K11" i="4"/>
  <c r="I11" i="4"/>
  <c r="J11" i="4" s="1"/>
  <c r="V10" i="4"/>
  <c r="S10" i="4"/>
  <c r="M13" i="4" s="1"/>
  <c r="L10" i="4"/>
  <c r="K10" i="4"/>
  <c r="I10" i="4"/>
  <c r="J10" i="4" s="1"/>
  <c r="H10" i="4"/>
  <c r="AG9" i="4" s="1"/>
  <c r="AH9" i="4"/>
  <c r="K9" i="4"/>
  <c r="AL9" i="4" s="1"/>
  <c r="I9" i="4"/>
  <c r="AB8" i="4"/>
  <c r="P8" i="4"/>
  <c r="AB7" i="4"/>
  <c r="Y7" i="4"/>
  <c r="G16" i="4" s="1"/>
  <c r="P7" i="4"/>
  <c r="M7" i="4"/>
  <c r="G10" i="4" s="1"/>
  <c r="AL6" i="4"/>
  <c r="AK6" i="4"/>
  <c r="AH6" i="4"/>
  <c r="AI6" i="4" s="1"/>
  <c r="AG6" i="4"/>
  <c r="AF6" i="4"/>
  <c r="AE6" i="4"/>
  <c r="W17" i="5"/>
  <c r="U17" i="5"/>
  <c r="V17" i="5" s="1"/>
  <c r="K17" i="5"/>
  <c r="I17" i="5"/>
  <c r="J17" i="5" s="1"/>
  <c r="X16" i="5"/>
  <c r="W16" i="5"/>
  <c r="U16" i="5"/>
  <c r="V16" i="5" s="1"/>
  <c r="T16" i="5"/>
  <c r="AG15" i="5" s="1"/>
  <c r="L16" i="5"/>
  <c r="K16" i="5"/>
  <c r="I16" i="5"/>
  <c r="J16" i="5" s="1"/>
  <c r="H16" i="5"/>
  <c r="W15" i="5"/>
  <c r="U15" i="5"/>
  <c r="K15" i="5"/>
  <c r="I15" i="5"/>
  <c r="AB14" i="5"/>
  <c r="Q14" i="5"/>
  <c r="O14" i="5"/>
  <c r="P14" i="5" s="1"/>
  <c r="AB13" i="5"/>
  <c r="Y13" i="5"/>
  <c r="S16" i="5" s="1"/>
  <c r="R13" i="5"/>
  <c r="AH12" i="5" s="1"/>
  <c r="Q13" i="5"/>
  <c r="O13" i="5"/>
  <c r="P13" i="5" s="1"/>
  <c r="N13" i="5"/>
  <c r="AG12" i="5"/>
  <c r="Q12" i="5"/>
  <c r="AL12" i="5" s="1"/>
  <c r="O12" i="5"/>
  <c r="V11" i="5"/>
  <c r="K11" i="5"/>
  <c r="I11" i="5"/>
  <c r="J11" i="5" s="1"/>
  <c r="V10" i="5"/>
  <c r="S10" i="5"/>
  <c r="M13" i="5" s="1"/>
  <c r="L10" i="5"/>
  <c r="AH9" i="5" s="1"/>
  <c r="K10" i="5"/>
  <c r="I10" i="5"/>
  <c r="J10" i="5" s="1"/>
  <c r="H10" i="5"/>
  <c r="AG9" i="5" s="1"/>
  <c r="K9" i="5"/>
  <c r="AL9" i="5" s="1"/>
  <c r="I9" i="5"/>
  <c r="AB8" i="5"/>
  <c r="P8" i="5"/>
  <c r="AB7" i="5"/>
  <c r="Y7" i="5"/>
  <c r="G16" i="5" s="1"/>
  <c r="P7" i="5"/>
  <c r="M7" i="5"/>
  <c r="G10" i="5" s="1"/>
  <c r="AL6" i="5"/>
  <c r="AK6" i="5"/>
  <c r="AH6" i="5"/>
  <c r="AI6" i="5" s="1"/>
  <c r="AG6" i="5"/>
  <c r="AF6" i="5"/>
  <c r="AE6" i="5"/>
  <c r="U33" i="4"/>
  <c r="A68" i="4" s="1"/>
  <c r="M62" i="4" s="1"/>
  <c r="M33" i="4"/>
  <c r="L45" i="4" s="1"/>
  <c r="E33" i="4"/>
  <c r="L57" i="4" s="1"/>
  <c r="U73" i="4"/>
  <c r="M73" i="4"/>
  <c r="E73" i="4"/>
  <c r="U33" i="5"/>
  <c r="A68" i="5" s="1"/>
  <c r="M62" i="5" s="1"/>
  <c r="M33" i="5"/>
  <c r="L45" i="5" s="1"/>
  <c r="E33" i="5"/>
  <c r="L57" i="5" s="1"/>
  <c r="U73" i="5"/>
  <c r="M73" i="5"/>
  <c r="E73" i="5"/>
  <c r="Q72" i="5"/>
  <c r="O72" i="5"/>
  <c r="P72" i="5" s="1"/>
  <c r="K72" i="5"/>
  <c r="I72" i="5"/>
  <c r="J72" i="5" s="1"/>
  <c r="R71" i="5"/>
  <c r="AB70" i="5" s="1"/>
  <c r="Q71" i="5"/>
  <c r="O71" i="5"/>
  <c r="P71" i="5" s="1"/>
  <c r="N71" i="5"/>
  <c r="AA70" i="5" s="1"/>
  <c r="L71" i="5"/>
  <c r="K71" i="5"/>
  <c r="I71" i="5"/>
  <c r="J71" i="5" s="1"/>
  <c r="H71" i="5"/>
  <c r="Q70" i="5"/>
  <c r="O70" i="5"/>
  <c r="K70" i="5"/>
  <c r="I70" i="5"/>
  <c r="V69" i="5"/>
  <c r="K69" i="5"/>
  <c r="I69" i="5"/>
  <c r="J69" i="5" s="1"/>
  <c r="V68" i="5"/>
  <c r="S68" i="5"/>
  <c r="M71" i="5" s="1"/>
  <c r="L68" i="5"/>
  <c r="AB67" i="5" s="1"/>
  <c r="K68" i="5"/>
  <c r="I68" i="5"/>
  <c r="J68" i="5" s="1"/>
  <c r="H68" i="5"/>
  <c r="AA67" i="5" s="1"/>
  <c r="K67" i="5"/>
  <c r="I67" i="5"/>
  <c r="V66" i="5"/>
  <c r="P66" i="5"/>
  <c r="V65" i="5"/>
  <c r="S65" i="5"/>
  <c r="G71" i="5" s="1"/>
  <c r="P65" i="5"/>
  <c r="M65" i="5"/>
  <c r="G68" i="5" s="1"/>
  <c r="AF64" i="5"/>
  <c r="AE64" i="5"/>
  <c r="AB64" i="5"/>
  <c r="AA64" i="5"/>
  <c r="Z64" i="5"/>
  <c r="Y64" i="5"/>
  <c r="Q32" i="5"/>
  <c r="O32" i="5"/>
  <c r="P32" i="5" s="1"/>
  <c r="K32" i="5"/>
  <c r="I32" i="5"/>
  <c r="J32" i="5" s="1"/>
  <c r="R31" i="5"/>
  <c r="Q31" i="5"/>
  <c r="O31" i="5"/>
  <c r="P31" i="5" s="1"/>
  <c r="N31" i="5"/>
  <c r="L31" i="5"/>
  <c r="K31" i="5"/>
  <c r="I31" i="5"/>
  <c r="J31" i="5" s="1"/>
  <c r="H31" i="5"/>
  <c r="Q30" i="5"/>
  <c r="O30" i="5"/>
  <c r="K30" i="5"/>
  <c r="I30" i="5"/>
  <c r="V29" i="5"/>
  <c r="K29" i="5"/>
  <c r="I29" i="5"/>
  <c r="J29" i="5" s="1"/>
  <c r="V28" i="5"/>
  <c r="S28" i="5"/>
  <c r="M31" i="5" s="1"/>
  <c r="L28" i="5"/>
  <c r="AB27" i="5" s="1"/>
  <c r="K28" i="5"/>
  <c r="I28" i="5"/>
  <c r="J28" i="5" s="1"/>
  <c r="H28" i="5"/>
  <c r="AA27" i="5" s="1"/>
  <c r="K27" i="5"/>
  <c r="I27" i="5"/>
  <c r="V26" i="5"/>
  <c r="P26" i="5"/>
  <c r="V25" i="5"/>
  <c r="S25" i="5"/>
  <c r="G31" i="5" s="1"/>
  <c r="P25" i="5"/>
  <c r="M25" i="5"/>
  <c r="G28" i="5" s="1"/>
  <c r="AF24" i="5"/>
  <c r="AE24" i="5"/>
  <c r="AB24" i="5"/>
  <c r="AC24" i="5" s="1"/>
  <c r="AA24" i="5"/>
  <c r="Z24" i="5"/>
  <c r="Y24" i="5"/>
  <c r="Q72" i="4"/>
  <c r="O72" i="4"/>
  <c r="P72" i="4" s="1"/>
  <c r="K72" i="4"/>
  <c r="I72" i="4"/>
  <c r="J72" i="4" s="1"/>
  <c r="R71" i="4"/>
  <c r="Q71" i="4"/>
  <c r="O71" i="4"/>
  <c r="P71" i="4" s="1"/>
  <c r="N71" i="4"/>
  <c r="L71" i="4"/>
  <c r="K71" i="4"/>
  <c r="I71" i="4"/>
  <c r="J71" i="4" s="1"/>
  <c r="H71" i="4"/>
  <c r="Q70" i="4"/>
  <c r="O70" i="4"/>
  <c r="K70" i="4"/>
  <c r="I70" i="4"/>
  <c r="V69" i="4"/>
  <c r="K69" i="4"/>
  <c r="I69" i="4"/>
  <c r="J69" i="4" s="1"/>
  <c r="V68" i="4"/>
  <c r="S68" i="4"/>
  <c r="M71" i="4" s="1"/>
  <c r="L68" i="4"/>
  <c r="K68" i="4"/>
  <c r="I68" i="4"/>
  <c r="J68" i="4" s="1"/>
  <c r="H68" i="4"/>
  <c r="AB67" i="4"/>
  <c r="AA67" i="4"/>
  <c r="K67" i="4"/>
  <c r="AF67" i="4" s="1"/>
  <c r="I67" i="4"/>
  <c r="V66" i="4"/>
  <c r="P66" i="4"/>
  <c r="V65" i="4"/>
  <c r="S65" i="4"/>
  <c r="G71" i="4" s="1"/>
  <c r="P65" i="4"/>
  <c r="M65" i="4"/>
  <c r="G68" i="4" s="1"/>
  <c r="AF64" i="4"/>
  <c r="AE64" i="4"/>
  <c r="AB64" i="4"/>
  <c r="AC64" i="4" s="1"/>
  <c r="AA64" i="4"/>
  <c r="Y64" i="4"/>
  <c r="Q32" i="4"/>
  <c r="O32" i="4"/>
  <c r="P32" i="4" s="1"/>
  <c r="K32" i="4"/>
  <c r="I32" i="4"/>
  <c r="J32" i="4" s="1"/>
  <c r="R31" i="4"/>
  <c r="Q31" i="4"/>
  <c r="O31" i="4"/>
  <c r="P31" i="4" s="1"/>
  <c r="N31" i="4"/>
  <c r="L31" i="4"/>
  <c r="K31" i="4"/>
  <c r="I31" i="4"/>
  <c r="J31" i="4" s="1"/>
  <c r="H31" i="4"/>
  <c r="AA30" i="4"/>
  <c r="Q30" i="4"/>
  <c r="O30" i="4"/>
  <c r="K30" i="4"/>
  <c r="I30" i="4"/>
  <c r="V29" i="4"/>
  <c r="K29" i="4"/>
  <c r="I29" i="4"/>
  <c r="J29" i="4" s="1"/>
  <c r="V28" i="4"/>
  <c r="S28" i="4"/>
  <c r="M31" i="4" s="1"/>
  <c r="L28" i="4"/>
  <c r="AB27" i="4" s="1"/>
  <c r="K28" i="4"/>
  <c r="I28" i="4"/>
  <c r="J28" i="4" s="1"/>
  <c r="H28" i="4"/>
  <c r="AA27" i="4" s="1"/>
  <c r="K27" i="4"/>
  <c r="I27" i="4"/>
  <c r="V26" i="4"/>
  <c r="P26" i="4"/>
  <c r="V25" i="4"/>
  <c r="S25" i="4"/>
  <c r="G31" i="4" s="1"/>
  <c r="P25" i="4"/>
  <c r="M25" i="4"/>
  <c r="G28" i="4" s="1"/>
  <c r="AF24" i="4"/>
  <c r="AE24" i="4"/>
  <c r="AB24" i="4"/>
  <c r="AA24" i="4"/>
  <c r="Z24" i="4"/>
  <c r="Y24" i="4"/>
  <c r="AC19" i="3"/>
  <c r="W43" i="3" s="1"/>
  <c r="U19" i="3"/>
  <c r="B43" i="3" s="1"/>
  <c r="M19" i="3"/>
  <c r="W50" i="3" s="1"/>
  <c r="E19" i="3"/>
  <c r="B50" i="3" s="1"/>
  <c r="AC37" i="3"/>
  <c r="AJ43" i="3" s="1"/>
  <c r="U37" i="3"/>
  <c r="O43" i="3" s="1"/>
  <c r="M37" i="3"/>
  <c r="AJ50" i="3" s="1"/>
  <c r="E37" i="3"/>
  <c r="AC19" i="2"/>
  <c r="W43" i="2" s="1"/>
  <c r="U19" i="2"/>
  <c r="B43" i="2" s="1"/>
  <c r="M19" i="2"/>
  <c r="W49" i="2" s="1"/>
  <c r="E19" i="2"/>
  <c r="B49" i="2" s="1"/>
  <c r="AC37" i="2"/>
  <c r="AJ43" i="2" s="1"/>
  <c r="U37" i="2"/>
  <c r="O43" i="2" s="1"/>
  <c r="M37" i="2"/>
  <c r="AJ49" i="2" s="1"/>
  <c r="E37" i="2"/>
  <c r="O49" i="2" s="1"/>
  <c r="AC18" i="1"/>
  <c r="W42" i="1" s="1"/>
  <c r="U18" i="1"/>
  <c r="B42" i="1" s="1"/>
  <c r="M18" i="1"/>
  <c r="W48" i="1" s="1"/>
  <c r="E18" i="1"/>
  <c r="B48" i="1" s="1"/>
  <c r="AC36" i="1"/>
  <c r="U36" i="1"/>
  <c r="O42" i="1" s="1"/>
  <c r="M36" i="1"/>
  <c r="AJ48" i="1" s="1"/>
  <c r="E36" i="1"/>
  <c r="O48" i="1" s="1"/>
  <c r="W36" i="3"/>
  <c r="U36" i="3"/>
  <c r="V36" i="3" s="1"/>
  <c r="Q36" i="3"/>
  <c r="O36" i="3"/>
  <c r="P36" i="3" s="1"/>
  <c r="K36" i="3"/>
  <c r="I36" i="3"/>
  <c r="J36" i="3" s="1"/>
  <c r="X35" i="3"/>
  <c r="W35" i="3"/>
  <c r="U35" i="3"/>
  <c r="V35" i="3" s="1"/>
  <c r="T35" i="3"/>
  <c r="R35" i="3"/>
  <c r="Q35" i="3"/>
  <c r="O35" i="3"/>
  <c r="P35" i="3" s="1"/>
  <c r="N35" i="3"/>
  <c r="L35" i="3"/>
  <c r="K35" i="3"/>
  <c r="I35" i="3"/>
  <c r="J35" i="3" s="1"/>
  <c r="H35" i="3"/>
  <c r="AH34" i="3"/>
  <c r="W34" i="3"/>
  <c r="U34" i="3"/>
  <c r="Q34" i="3"/>
  <c r="O34" i="3"/>
  <c r="K34" i="3"/>
  <c r="I34" i="3"/>
  <c r="AB33" i="3"/>
  <c r="Q33" i="3"/>
  <c r="O33" i="3"/>
  <c r="P33" i="3" s="1"/>
  <c r="K33" i="3"/>
  <c r="I33" i="3"/>
  <c r="J33" i="3" s="1"/>
  <c r="AB32" i="3"/>
  <c r="Y32" i="3"/>
  <c r="S35" i="3" s="1"/>
  <c r="R32" i="3"/>
  <c r="AH31" i="3" s="1"/>
  <c r="Q32" i="3"/>
  <c r="O32" i="3"/>
  <c r="P32" i="3" s="1"/>
  <c r="N32" i="3"/>
  <c r="AG31" i="3" s="1"/>
  <c r="L32" i="3"/>
  <c r="K32" i="3"/>
  <c r="I32" i="3"/>
  <c r="J32" i="3" s="1"/>
  <c r="H32" i="3"/>
  <c r="Q31" i="3"/>
  <c r="O31" i="3"/>
  <c r="K31" i="3"/>
  <c r="I31" i="3"/>
  <c r="AB30" i="3"/>
  <c r="V30" i="3"/>
  <c r="K30" i="3"/>
  <c r="I30" i="3"/>
  <c r="J30" i="3" s="1"/>
  <c r="AB29" i="3"/>
  <c r="Y29" i="3"/>
  <c r="M35" i="3" s="1"/>
  <c r="V29" i="3"/>
  <c r="S29" i="3"/>
  <c r="M32" i="3" s="1"/>
  <c r="L29" i="3"/>
  <c r="AH28" i="3" s="1"/>
  <c r="K29" i="3"/>
  <c r="I29" i="3"/>
  <c r="J29" i="3" s="1"/>
  <c r="H29" i="3"/>
  <c r="AG28" i="3"/>
  <c r="K28" i="3"/>
  <c r="I28" i="3"/>
  <c r="AB27" i="3"/>
  <c r="AF25" i="3" s="1"/>
  <c r="V27" i="3"/>
  <c r="P27" i="3"/>
  <c r="AB26" i="3"/>
  <c r="Y26" i="3"/>
  <c r="G35" i="3" s="1"/>
  <c r="V26" i="3"/>
  <c r="S26" i="3"/>
  <c r="G32" i="3" s="1"/>
  <c r="P26" i="3"/>
  <c r="M26" i="3"/>
  <c r="G29" i="3" s="1"/>
  <c r="AL25" i="3"/>
  <c r="AK25" i="3"/>
  <c r="AH25" i="3"/>
  <c r="AG25" i="3"/>
  <c r="W18" i="3"/>
  <c r="U18" i="3"/>
  <c r="V18" i="3" s="1"/>
  <c r="Q18" i="3"/>
  <c r="O18" i="3"/>
  <c r="P18" i="3" s="1"/>
  <c r="K18" i="3"/>
  <c r="I18" i="3"/>
  <c r="J18" i="3" s="1"/>
  <c r="X17" i="3"/>
  <c r="W17" i="3"/>
  <c r="U17" i="3"/>
  <c r="V17" i="3" s="1"/>
  <c r="T17" i="3"/>
  <c r="R17" i="3"/>
  <c r="Q17" i="3"/>
  <c r="O17" i="3"/>
  <c r="P17" i="3" s="1"/>
  <c r="N17" i="3"/>
  <c r="L17" i="3"/>
  <c r="K17" i="3"/>
  <c r="I17" i="3"/>
  <c r="J17" i="3" s="1"/>
  <c r="H17" i="3"/>
  <c r="W16" i="3"/>
  <c r="U16" i="3"/>
  <c r="Q16" i="3"/>
  <c r="O16" i="3"/>
  <c r="K16" i="3"/>
  <c r="I16" i="3"/>
  <c r="AB15" i="3"/>
  <c r="Q15" i="3"/>
  <c r="O15" i="3"/>
  <c r="P15" i="3" s="1"/>
  <c r="K15" i="3"/>
  <c r="I15" i="3"/>
  <c r="J15" i="3" s="1"/>
  <c r="AB14" i="3"/>
  <c r="Y14" i="3"/>
  <c r="S17" i="3" s="1"/>
  <c r="R14" i="3"/>
  <c r="Q14" i="3"/>
  <c r="O14" i="3"/>
  <c r="P14" i="3" s="1"/>
  <c r="N14" i="3"/>
  <c r="L14" i="3"/>
  <c r="K14" i="3"/>
  <c r="I14" i="3"/>
  <c r="J14" i="3" s="1"/>
  <c r="H14" i="3"/>
  <c r="AG13" i="3" s="1"/>
  <c r="Q13" i="3"/>
  <c r="O13" i="3"/>
  <c r="K13" i="3"/>
  <c r="I13" i="3"/>
  <c r="AB12" i="3"/>
  <c r="V12" i="3"/>
  <c r="K12" i="3"/>
  <c r="I12" i="3"/>
  <c r="J12" i="3" s="1"/>
  <c r="AB11" i="3"/>
  <c r="Y11" i="3"/>
  <c r="M17" i="3" s="1"/>
  <c r="V11" i="3"/>
  <c r="S11" i="3"/>
  <c r="M14" i="3" s="1"/>
  <c r="L11" i="3"/>
  <c r="AH10" i="3" s="1"/>
  <c r="K11" i="3"/>
  <c r="I11" i="3"/>
  <c r="J11" i="3" s="1"/>
  <c r="H11" i="3"/>
  <c r="AG10" i="3" s="1"/>
  <c r="K10" i="3"/>
  <c r="I10" i="3"/>
  <c r="AB9" i="3"/>
  <c r="V9" i="3"/>
  <c r="P9" i="3"/>
  <c r="AB8" i="3"/>
  <c r="Y8" i="3"/>
  <c r="G17" i="3" s="1"/>
  <c r="V8" i="3"/>
  <c r="S8" i="3"/>
  <c r="G14" i="3" s="1"/>
  <c r="P8" i="3"/>
  <c r="AE7" i="3" s="1"/>
  <c r="M8" i="3"/>
  <c r="G11" i="3" s="1"/>
  <c r="AL7" i="3"/>
  <c r="AK7" i="3"/>
  <c r="AH7" i="3"/>
  <c r="AG7" i="3"/>
  <c r="W36" i="2"/>
  <c r="U36" i="2"/>
  <c r="V36" i="2" s="1"/>
  <c r="Q36" i="2"/>
  <c r="O36" i="2"/>
  <c r="P36" i="2" s="1"/>
  <c r="K36" i="2"/>
  <c r="I36" i="2"/>
  <c r="J36" i="2" s="1"/>
  <c r="X35" i="2"/>
  <c r="W35" i="2"/>
  <c r="U35" i="2"/>
  <c r="V35" i="2" s="1"/>
  <c r="T35" i="2"/>
  <c r="R35" i="2"/>
  <c r="Q35" i="2"/>
  <c r="O35" i="2"/>
  <c r="P35" i="2" s="1"/>
  <c r="N35" i="2"/>
  <c r="L35" i="2"/>
  <c r="K35" i="2"/>
  <c r="I35" i="2"/>
  <c r="J35" i="2" s="1"/>
  <c r="H35" i="2"/>
  <c r="AG34" i="2"/>
  <c r="W34" i="2"/>
  <c r="U34" i="2"/>
  <c r="Q34" i="2"/>
  <c r="O34" i="2"/>
  <c r="K34" i="2"/>
  <c r="I34" i="2"/>
  <c r="AB33" i="2"/>
  <c r="Q33" i="2"/>
  <c r="O33" i="2"/>
  <c r="P33" i="2" s="1"/>
  <c r="K33" i="2"/>
  <c r="I33" i="2"/>
  <c r="J33" i="2" s="1"/>
  <c r="AB32" i="2"/>
  <c r="Y32" i="2"/>
  <c r="S35" i="2" s="1"/>
  <c r="R32" i="2"/>
  <c r="Q32" i="2"/>
  <c r="O32" i="2"/>
  <c r="P32" i="2" s="1"/>
  <c r="N32" i="2"/>
  <c r="L32" i="2"/>
  <c r="K32" i="2"/>
  <c r="I32" i="2"/>
  <c r="J32" i="2" s="1"/>
  <c r="H32" i="2"/>
  <c r="Q31" i="2"/>
  <c r="O31" i="2"/>
  <c r="K31" i="2"/>
  <c r="I31" i="2"/>
  <c r="AB30" i="2"/>
  <c r="V30" i="2"/>
  <c r="K30" i="2"/>
  <c r="I30" i="2"/>
  <c r="J30" i="2" s="1"/>
  <c r="AB29" i="2"/>
  <c r="Y29" i="2"/>
  <c r="M35" i="2" s="1"/>
  <c r="V29" i="2"/>
  <c r="S29" i="2"/>
  <c r="M32" i="2" s="1"/>
  <c r="L29" i="2"/>
  <c r="AH28" i="2" s="1"/>
  <c r="K29" i="2"/>
  <c r="I29" i="2"/>
  <c r="J29" i="2" s="1"/>
  <c r="H29" i="2"/>
  <c r="AG28" i="2"/>
  <c r="K28" i="2"/>
  <c r="I28" i="2"/>
  <c r="AB27" i="2"/>
  <c r="V27" i="2"/>
  <c r="P27" i="2"/>
  <c r="AB26" i="2"/>
  <c r="Y26" i="2"/>
  <c r="G35" i="2" s="1"/>
  <c r="V26" i="2"/>
  <c r="S26" i="2"/>
  <c r="G32" i="2" s="1"/>
  <c r="P26" i="2"/>
  <c r="M26" i="2"/>
  <c r="G29" i="2" s="1"/>
  <c r="AL25" i="2"/>
  <c r="AK25" i="2"/>
  <c r="AH25" i="2"/>
  <c r="AG25" i="2"/>
  <c r="AF25" i="2"/>
  <c r="AE25" i="2"/>
  <c r="W18" i="2"/>
  <c r="U18" i="2"/>
  <c r="V18" i="2" s="1"/>
  <c r="Q18" i="2"/>
  <c r="O18" i="2"/>
  <c r="P18" i="2" s="1"/>
  <c r="K18" i="2"/>
  <c r="I18" i="2"/>
  <c r="J18" i="2" s="1"/>
  <c r="X17" i="2"/>
  <c r="W17" i="2"/>
  <c r="U17" i="2"/>
  <c r="V17" i="2" s="1"/>
  <c r="T17" i="2"/>
  <c r="R17" i="2"/>
  <c r="Q17" i="2"/>
  <c r="O17" i="2"/>
  <c r="P17" i="2" s="1"/>
  <c r="N17" i="2"/>
  <c r="L17" i="2"/>
  <c r="K17" i="2"/>
  <c r="I17" i="2"/>
  <c r="J17" i="2" s="1"/>
  <c r="H17" i="2"/>
  <c r="W16" i="2"/>
  <c r="U16" i="2"/>
  <c r="Q16" i="2"/>
  <c r="O16" i="2"/>
  <c r="K16" i="2"/>
  <c r="I16" i="2"/>
  <c r="AB15" i="2"/>
  <c r="Q15" i="2"/>
  <c r="O15" i="2"/>
  <c r="P15" i="2" s="1"/>
  <c r="K15" i="2"/>
  <c r="I15" i="2"/>
  <c r="J15" i="2" s="1"/>
  <c r="AB14" i="2"/>
  <c r="Y14" i="2"/>
  <c r="S17" i="2" s="1"/>
  <c r="R14" i="2"/>
  <c r="Q14" i="2"/>
  <c r="O14" i="2"/>
  <c r="P14" i="2" s="1"/>
  <c r="N14" i="2"/>
  <c r="L14" i="2"/>
  <c r="AH13" i="2" s="1"/>
  <c r="AI13" i="2" s="1"/>
  <c r="K14" i="2"/>
  <c r="I14" i="2"/>
  <c r="J14" i="2" s="1"/>
  <c r="H14" i="2"/>
  <c r="AG13" i="2"/>
  <c r="Q13" i="2"/>
  <c r="O13" i="2"/>
  <c r="K13" i="2"/>
  <c r="I13" i="2"/>
  <c r="AB12" i="2"/>
  <c r="V12" i="2"/>
  <c r="K12" i="2"/>
  <c r="I12" i="2"/>
  <c r="J12" i="2" s="1"/>
  <c r="AB11" i="2"/>
  <c r="Y11" i="2"/>
  <c r="M17" i="2" s="1"/>
  <c r="V11" i="2"/>
  <c r="S11" i="2"/>
  <c r="M14" i="2" s="1"/>
  <c r="L11" i="2"/>
  <c r="AH10" i="2" s="1"/>
  <c r="K11" i="2"/>
  <c r="I11" i="2"/>
  <c r="J11" i="2" s="1"/>
  <c r="H11" i="2"/>
  <c r="AG10" i="2" s="1"/>
  <c r="K10" i="2"/>
  <c r="AL10" i="2" s="1"/>
  <c r="I10" i="2"/>
  <c r="AB9" i="2"/>
  <c r="V9" i="2"/>
  <c r="P9" i="2"/>
  <c r="AB8" i="2"/>
  <c r="Y8" i="2"/>
  <c r="G17" i="2" s="1"/>
  <c r="V8" i="2"/>
  <c r="S8" i="2"/>
  <c r="G14" i="2" s="1"/>
  <c r="P8" i="2"/>
  <c r="M8" i="2"/>
  <c r="G11" i="2" s="1"/>
  <c r="AL7" i="2"/>
  <c r="AK7" i="2"/>
  <c r="AH7" i="2"/>
  <c r="AG7" i="2"/>
  <c r="AF7" i="2"/>
  <c r="AE7" i="2"/>
  <c r="W35" i="1"/>
  <c r="U35" i="1"/>
  <c r="V35" i="1" s="1"/>
  <c r="Q35" i="1"/>
  <c r="O35" i="1"/>
  <c r="P35" i="1" s="1"/>
  <c r="K35" i="1"/>
  <c r="I35" i="1"/>
  <c r="J35" i="1" s="1"/>
  <c r="X34" i="1"/>
  <c r="W34" i="1"/>
  <c r="U34" i="1"/>
  <c r="V34" i="1" s="1"/>
  <c r="T34" i="1"/>
  <c r="R34" i="1"/>
  <c r="Q34" i="1"/>
  <c r="O34" i="1"/>
  <c r="P34" i="1" s="1"/>
  <c r="N34" i="1"/>
  <c r="L34" i="1"/>
  <c r="K34" i="1"/>
  <c r="I34" i="1"/>
  <c r="J34" i="1" s="1"/>
  <c r="H34" i="1"/>
  <c r="W33" i="1"/>
  <c r="U33" i="1"/>
  <c r="Q33" i="1"/>
  <c r="O33" i="1"/>
  <c r="K33" i="1"/>
  <c r="I33" i="1"/>
  <c r="AB32" i="1"/>
  <c r="Q32" i="1"/>
  <c r="O32" i="1"/>
  <c r="P32" i="1" s="1"/>
  <c r="K32" i="1"/>
  <c r="I32" i="1"/>
  <c r="J32" i="1" s="1"/>
  <c r="AB31" i="1"/>
  <c r="Y31" i="1"/>
  <c r="S34" i="1" s="1"/>
  <c r="R31" i="1"/>
  <c r="Q31" i="1"/>
  <c r="O31" i="1"/>
  <c r="P31" i="1" s="1"/>
  <c r="N31" i="1"/>
  <c r="L31" i="1"/>
  <c r="K31" i="1"/>
  <c r="I31" i="1"/>
  <c r="J31" i="1" s="1"/>
  <c r="H31" i="1"/>
  <c r="AG30" i="1" s="1"/>
  <c r="Q30" i="1"/>
  <c r="O30" i="1"/>
  <c r="K30" i="1"/>
  <c r="AL30" i="1" s="1"/>
  <c r="I30" i="1"/>
  <c r="AB29" i="1"/>
  <c r="V29" i="1"/>
  <c r="K29" i="1"/>
  <c r="I29" i="1"/>
  <c r="J29" i="1" s="1"/>
  <c r="AB28" i="1"/>
  <c r="Y28" i="1"/>
  <c r="M34" i="1" s="1"/>
  <c r="V28" i="1"/>
  <c r="S28" i="1"/>
  <c r="M31" i="1" s="1"/>
  <c r="L28" i="1"/>
  <c r="AH27" i="1" s="1"/>
  <c r="AI27" i="1" s="1"/>
  <c r="K28" i="1"/>
  <c r="I28" i="1"/>
  <c r="J28" i="1" s="1"/>
  <c r="H28" i="1"/>
  <c r="AG27" i="1" s="1"/>
  <c r="K27" i="1"/>
  <c r="I27" i="1"/>
  <c r="AB26" i="1"/>
  <c r="V26" i="1"/>
  <c r="P26" i="1"/>
  <c r="AB25" i="1"/>
  <c r="Y25" i="1"/>
  <c r="G34" i="1" s="1"/>
  <c r="V25" i="1"/>
  <c r="S25" i="1"/>
  <c r="G31" i="1" s="1"/>
  <c r="P25" i="1"/>
  <c r="M25" i="1"/>
  <c r="G28" i="1" s="1"/>
  <c r="AL24" i="1"/>
  <c r="AK24" i="1"/>
  <c r="AH24" i="1"/>
  <c r="AG24" i="1"/>
  <c r="AF24" i="1"/>
  <c r="AE24" i="1"/>
  <c r="W17" i="1"/>
  <c r="U17" i="1"/>
  <c r="V17" i="1" s="1"/>
  <c r="Q17" i="1"/>
  <c r="O17" i="1"/>
  <c r="P17" i="1" s="1"/>
  <c r="K17" i="1"/>
  <c r="I17" i="1"/>
  <c r="J17" i="1" s="1"/>
  <c r="X16" i="1"/>
  <c r="W16" i="1"/>
  <c r="U16" i="1"/>
  <c r="V16" i="1" s="1"/>
  <c r="T16" i="1"/>
  <c r="R16" i="1"/>
  <c r="Q16" i="1"/>
  <c r="O16" i="1"/>
  <c r="P16" i="1" s="1"/>
  <c r="N16" i="1"/>
  <c r="AG15" i="1" s="1"/>
  <c r="L16" i="1"/>
  <c r="K16" i="1"/>
  <c r="I16" i="1"/>
  <c r="J16" i="1" s="1"/>
  <c r="H16" i="1"/>
  <c r="W15" i="1"/>
  <c r="U15" i="1"/>
  <c r="Q15" i="1"/>
  <c r="O15" i="1"/>
  <c r="K15" i="1"/>
  <c r="I15" i="1"/>
  <c r="AB14" i="1"/>
  <c r="Q14" i="1"/>
  <c r="O14" i="1"/>
  <c r="P14" i="1" s="1"/>
  <c r="K14" i="1"/>
  <c r="I14" i="1"/>
  <c r="J14" i="1" s="1"/>
  <c r="AB13" i="1"/>
  <c r="Y13" i="1"/>
  <c r="S16" i="1" s="1"/>
  <c r="R13" i="1"/>
  <c r="Q13" i="1"/>
  <c r="O13" i="1"/>
  <c r="P13" i="1" s="1"/>
  <c r="N13" i="1"/>
  <c r="L13" i="1"/>
  <c r="K13" i="1"/>
  <c r="I13" i="1"/>
  <c r="J13" i="1" s="1"/>
  <c r="H13" i="1"/>
  <c r="AG12" i="1" s="1"/>
  <c r="AH12" i="1"/>
  <c r="Q12" i="1"/>
  <c r="O12" i="1"/>
  <c r="K12" i="1"/>
  <c r="I12" i="1"/>
  <c r="AB11" i="1"/>
  <c r="V11" i="1"/>
  <c r="K11" i="1"/>
  <c r="I11" i="1"/>
  <c r="J11" i="1" s="1"/>
  <c r="AB10" i="1"/>
  <c r="Y10" i="1"/>
  <c r="M16" i="1" s="1"/>
  <c r="V10" i="1"/>
  <c r="S10" i="1"/>
  <c r="M13" i="1" s="1"/>
  <c r="L10" i="1"/>
  <c r="AH9" i="1" s="1"/>
  <c r="K10" i="1"/>
  <c r="I10" i="1"/>
  <c r="J10" i="1" s="1"/>
  <c r="H10" i="1"/>
  <c r="AG9" i="1" s="1"/>
  <c r="K9" i="1"/>
  <c r="I9" i="1"/>
  <c r="AB8" i="1"/>
  <c r="V8" i="1"/>
  <c r="P8" i="1"/>
  <c r="AB7" i="1"/>
  <c r="Y7" i="1"/>
  <c r="G16" i="1" s="1"/>
  <c r="V7" i="1"/>
  <c r="S7" i="1"/>
  <c r="G13" i="1" s="1"/>
  <c r="P7" i="1"/>
  <c r="M7" i="1"/>
  <c r="G10" i="1" s="1"/>
  <c r="AL6" i="1"/>
  <c r="AK6" i="1"/>
  <c r="AH6" i="1"/>
  <c r="AI6" i="1" s="1"/>
  <c r="AG6" i="1"/>
  <c r="AF6" i="1"/>
  <c r="AE6" i="1"/>
  <c r="S62" i="5"/>
  <c r="S61" i="5"/>
  <c r="M61" i="5"/>
  <c r="G61" i="5"/>
  <c r="S21" i="5"/>
  <c r="M21" i="5"/>
  <c r="G21" i="5"/>
  <c r="Y3" i="5"/>
  <c r="S3" i="5"/>
  <c r="M3" i="5"/>
  <c r="G3" i="5"/>
  <c r="S61" i="4"/>
  <c r="M61" i="4"/>
  <c r="G61" i="4"/>
  <c r="AC67" i="5" l="1"/>
  <c r="AC64" i="5"/>
  <c r="AF67" i="5"/>
  <c r="AC67" i="4"/>
  <c r="AC70" i="5"/>
  <c r="AF70" i="5"/>
  <c r="AA70" i="4"/>
  <c r="AB70" i="4"/>
  <c r="AC70" i="4" s="1"/>
  <c r="AF70" i="4"/>
  <c r="AI31" i="3"/>
  <c r="AG16" i="3"/>
  <c r="Z64" i="4"/>
  <c r="AG64" i="4"/>
  <c r="AG16" i="2"/>
  <c r="AG64" i="5"/>
  <c r="AI28" i="3"/>
  <c r="AL28" i="3"/>
  <c r="AI10" i="3"/>
  <c r="AF7" i="3"/>
  <c r="AL10" i="3"/>
  <c r="AH34" i="2"/>
  <c r="AI34" i="2" s="1"/>
  <c r="AI10" i="2"/>
  <c r="AG34" i="3"/>
  <c r="AI34" i="3" s="1"/>
  <c r="AH16" i="3"/>
  <c r="AI16" i="3" s="1"/>
  <c r="AI28" i="2"/>
  <c r="AL28" i="2"/>
  <c r="AH16" i="2"/>
  <c r="AH15" i="4"/>
  <c r="AI15" i="4" s="1"/>
  <c r="AL15" i="4"/>
  <c r="AC27" i="5"/>
  <c r="AG24" i="5"/>
  <c r="AF27" i="5"/>
  <c r="AI7" i="3"/>
  <c r="AH13" i="3"/>
  <c r="AI13" i="3" s="1"/>
  <c r="AM7" i="3"/>
  <c r="AH15" i="5"/>
  <c r="AI15" i="5" s="1"/>
  <c r="AI7" i="2"/>
  <c r="AI25" i="3"/>
  <c r="AI9" i="1"/>
  <c r="AL9" i="1"/>
  <c r="AI9" i="4"/>
  <c r="AC27" i="4"/>
  <c r="AC24" i="4"/>
  <c r="AF27" i="4"/>
  <c r="AH33" i="1"/>
  <c r="AL33" i="1"/>
  <c r="AA30" i="5"/>
  <c r="AB30" i="5"/>
  <c r="AI9" i="5"/>
  <c r="AB30" i="4"/>
  <c r="AC30" i="4" s="1"/>
  <c r="AH15" i="1"/>
  <c r="AI15" i="1" s="1"/>
  <c r="AL15" i="1"/>
  <c r="AG31" i="2"/>
  <c r="AH31" i="2"/>
  <c r="AI25" i="2"/>
  <c r="AL31" i="2"/>
  <c r="AM25" i="2"/>
  <c r="AG33" i="1"/>
  <c r="AI12" i="4"/>
  <c r="AL12" i="4"/>
  <c r="AL31" i="3"/>
  <c r="AI12" i="5"/>
  <c r="AL13" i="2"/>
  <c r="AL13" i="3"/>
  <c r="AI12" i="1"/>
  <c r="AH30" i="1"/>
  <c r="AI30" i="1" s="1"/>
  <c r="AM7" i="2"/>
  <c r="AL16" i="2"/>
  <c r="AM25" i="3"/>
  <c r="AE25" i="3"/>
  <c r="AL34" i="3"/>
  <c r="AM6" i="5"/>
  <c r="AL15" i="5"/>
  <c r="AM6" i="4"/>
  <c r="AL12" i="1"/>
  <c r="AM6" i="1"/>
  <c r="AL34" i="2"/>
  <c r="AL16" i="3"/>
  <c r="AF30" i="5"/>
  <c r="AF30" i="4"/>
  <c r="AG24" i="4"/>
  <c r="AI24" i="1"/>
  <c r="AM24" i="1"/>
  <c r="AL27" i="1"/>
  <c r="AK9" i="4"/>
  <c r="AM9" i="4" s="1"/>
  <c r="AF9" i="4"/>
  <c r="AE9" i="4"/>
  <c r="AK12" i="4"/>
  <c r="AF12" i="4"/>
  <c r="AE12" i="4"/>
  <c r="AK15" i="4"/>
  <c r="AF15" i="4"/>
  <c r="AE15" i="4"/>
  <c r="AK9" i="5"/>
  <c r="AM9" i="5" s="1"/>
  <c r="AF9" i="5"/>
  <c r="AE9" i="5"/>
  <c r="AK12" i="5"/>
  <c r="AM12" i="5" s="1"/>
  <c r="AF12" i="5"/>
  <c r="AE12" i="5"/>
  <c r="AK15" i="5"/>
  <c r="AF15" i="5"/>
  <c r="AE15" i="5"/>
  <c r="AE67" i="5"/>
  <c r="AG67" i="5" s="1"/>
  <c r="Z67" i="5"/>
  <c r="Y67" i="5"/>
  <c r="AE70" i="5"/>
  <c r="AG70" i="5" s="1"/>
  <c r="Z70" i="5"/>
  <c r="Y70" i="5"/>
  <c r="AE27" i="5"/>
  <c r="Z27" i="5"/>
  <c r="Y27" i="5"/>
  <c r="AE30" i="5"/>
  <c r="Z30" i="5"/>
  <c r="Y30" i="5"/>
  <c r="AE67" i="4"/>
  <c r="AG67" i="4" s="1"/>
  <c r="Z67" i="4"/>
  <c r="Y67" i="4"/>
  <c r="AE70" i="4"/>
  <c r="Z70" i="4"/>
  <c r="Y70" i="4"/>
  <c r="AE27" i="4"/>
  <c r="Z27" i="4"/>
  <c r="Y27" i="4"/>
  <c r="AE30" i="4"/>
  <c r="Z30" i="4"/>
  <c r="Y30" i="4"/>
  <c r="AK28" i="3"/>
  <c r="AF28" i="3"/>
  <c r="AE28" i="3"/>
  <c r="AK31" i="3"/>
  <c r="AF31" i="3"/>
  <c r="AE31" i="3"/>
  <c r="AK34" i="3"/>
  <c r="AF34" i="3"/>
  <c r="AE34" i="3"/>
  <c r="AK10" i="3"/>
  <c r="AF10" i="3"/>
  <c r="AE10" i="3"/>
  <c r="AK13" i="3"/>
  <c r="AF13" i="3"/>
  <c r="AE13" i="3"/>
  <c r="AK16" i="3"/>
  <c r="AF16" i="3"/>
  <c r="AE16" i="3"/>
  <c r="AK28" i="2"/>
  <c r="AM28" i="2" s="1"/>
  <c r="AF28" i="2"/>
  <c r="AE28" i="2"/>
  <c r="AK31" i="2"/>
  <c r="AF31" i="2"/>
  <c r="AE31" i="2"/>
  <c r="AK34" i="2"/>
  <c r="AF34" i="2"/>
  <c r="AE34" i="2"/>
  <c r="AK10" i="2"/>
  <c r="AM10" i="2" s="1"/>
  <c r="AF10" i="2"/>
  <c r="AE10" i="2"/>
  <c r="AK13" i="2"/>
  <c r="AF13" i="2"/>
  <c r="AE13" i="2"/>
  <c r="AK16" i="2"/>
  <c r="AF16" i="2"/>
  <c r="AE16" i="2"/>
  <c r="AK27" i="1"/>
  <c r="AF27" i="1"/>
  <c r="AE27" i="1"/>
  <c r="AK30" i="1"/>
  <c r="AM30" i="1" s="1"/>
  <c r="AF30" i="1"/>
  <c r="AE30" i="1"/>
  <c r="AK33" i="1"/>
  <c r="AM33" i="1" s="1"/>
  <c r="AF33" i="1"/>
  <c r="AE33" i="1"/>
  <c r="AK9" i="1"/>
  <c r="AM9" i="1" s="1"/>
  <c r="AF9" i="1"/>
  <c r="AE9" i="1"/>
  <c r="AK12" i="1"/>
  <c r="AF12" i="1"/>
  <c r="AE12" i="1"/>
  <c r="AK15" i="1"/>
  <c r="AF15" i="1"/>
  <c r="AE15" i="1"/>
  <c r="S21" i="4"/>
  <c r="M21" i="4"/>
  <c r="G21" i="4"/>
  <c r="Y3" i="4"/>
  <c r="S3" i="4"/>
  <c r="M3" i="4"/>
  <c r="G3" i="4"/>
  <c r="Y22" i="3"/>
  <c r="S22" i="3"/>
  <c r="M22" i="3"/>
  <c r="G22" i="3"/>
  <c r="Y4" i="3"/>
  <c r="S4" i="3"/>
  <c r="M4" i="3"/>
  <c r="G4" i="3"/>
  <c r="S23" i="2"/>
  <c r="Y22" i="2"/>
  <c r="S22" i="2"/>
  <c r="M22" i="2"/>
  <c r="G22" i="2"/>
  <c r="Y4" i="2"/>
  <c r="S4" i="2"/>
  <c r="M4" i="2"/>
  <c r="G4" i="2"/>
  <c r="Y21" i="1"/>
  <c r="S21" i="1"/>
  <c r="M21" i="1"/>
  <c r="G21" i="1"/>
  <c r="Y3" i="1"/>
  <c r="S3" i="1"/>
  <c r="M3" i="1"/>
  <c r="G3" i="1"/>
  <c r="AG70" i="4" l="1"/>
  <c r="AI16" i="2"/>
  <c r="AM28" i="3"/>
  <c r="AM10" i="3"/>
  <c r="AI31" i="2"/>
  <c r="AM16" i="3"/>
  <c r="AM12" i="4"/>
  <c r="AM15" i="4"/>
  <c r="AG27" i="5"/>
  <c r="AM34" i="2"/>
  <c r="AM13" i="2"/>
  <c r="AG27" i="4"/>
  <c r="AI33" i="1"/>
  <c r="AC30" i="5"/>
  <c r="AM15" i="1"/>
  <c r="AM31" i="2"/>
  <c r="AM31" i="3"/>
  <c r="AM13" i="3"/>
  <c r="AM12" i="1"/>
  <c r="AM16" i="2"/>
  <c r="AM34" i="3"/>
  <c r="AM15" i="5"/>
  <c r="AG30" i="5"/>
  <c r="AG30" i="4"/>
  <c r="AM27" i="1"/>
</calcChain>
</file>

<file path=xl/sharedStrings.xml><?xml version="1.0" encoding="utf-8"?>
<sst xmlns="http://schemas.openxmlformats.org/spreadsheetml/2006/main" count="1171" uniqueCount="319">
  <si>
    <t>勝
数</t>
  </si>
  <si>
    <t>負
数</t>
  </si>
  <si>
    <t>得</t>
  </si>
  <si>
    <t>失</t>
  </si>
  <si>
    <t>得点</t>
  </si>
  <si>
    <t>失点</t>
  </si>
  <si>
    <t>ポイント
率</t>
  </si>
  <si>
    <t>順位</t>
  </si>
  <si>
    <t>セット</t>
  </si>
  <si>
    <t>セット率</t>
  </si>
  <si>
    <t>－</t>
    <phoneticPr fontId="1"/>
  </si>
  <si>
    <t>順位戦</t>
    <rPh sb="0" eb="3">
      <t>ジュンイセン</t>
    </rPh>
    <phoneticPr fontId="1"/>
  </si>
  <si>
    <t>審判</t>
    <rPh sb="0" eb="2">
      <t>シンパン</t>
    </rPh>
    <phoneticPr fontId="1"/>
  </si>
  <si>
    <t>Ａ組</t>
    <rPh sb="1" eb="2">
      <t>クミ</t>
    </rPh>
    <phoneticPr fontId="1"/>
  </si>
  <si>
    <t>Ｂ組</t>
    <rPh sb="1" eb="2">
      <t>クミ</t>
    </rPh>
    <phoneticPr fontId="1"/>
  </si>
  <si>
    <t>Ａ組３位チーム</t>
    <rPh sb="1" eb="2">
      <t>クミ</t>
    </rPh>
    <rPh sb="3" eb="4">
      <t>イ</t>
    </rPh>
    <phoneticPr fontId="1"/>
  </si>
  <si>
    <t>Ｂ組３位チーム</t>
    <rPh sb="1" eb="2">
      <t>クミ</t>
    </rPh>
    <rPh sb="3" eb="4">
      <t>イ</t>
    </rPh>
    <phoneticPr fontId="1"/>
  </si>
  <si>
    <t>Ａ組１位チーム</t>
    <rPh sb="1" eb="2">
      <t>クミ</t>
    </rPh>
    <rPh sb="3" eb="4">
      <t>イ</t>
    </rPh>
    <phoneticPr fontId="1"/>
  </si>
  <si>
    <t>Ｂ組１位チーム</t>
    <rPh sb="1" eb="2">
      <t>クミ</t>
    </rPh>
    <rPh sb="3" eb="4">
      <t>イ</t>
    </rPh>
    <phoneticPr fontId="1"/>
  </si>
  <si>
    <t>Ａ組４位チーム</t>
    <rPh sb="1" eb="2">
      <t>クミ</t>
    </rPh>
    <rPh sb="3" eb="4">
      <t>イ</t>
    </rPh>
    <phoneticPr fontId="1"/>
  </si>
  <si>
    <t>Ｂ組４位チーム</t>
    <rPh sb="1" eb="2">
      <t>クミ</t>
    </rPh>
    <rPh sb="3" eb="4">
      <t>イ</t>
    </rPh>
    <phoneticPr fontId="1"/>
  </si>
  <si>
    <t>Ａ組２位チーム</t>
    <rPh sb="1" eb="2">
      <t>クミ</t>
    </rPh>
    <rPh sb="3" eb="4">
      <t>イ</t>
    </rPh>
    <phoneticPr fontId="1"/>
  </si>
  <si>
    <t>Ｂ組２位チーム</t>
    <rPh sb="1" eb="2">
      <t>クミ</t>
    </rPh>
    <rPh sb="3" eb="4">
      <t>イ</t>
    </rPh>
    <phoneticPr fontId="1"/>
  </si>
  <si>
    <t>－</t>
  </si>
  <si>
    <t>上位トーナメント</t>
    <rPh sb="0" eb="2">
      <t>ジョウイ</t>
    </rPh>
    <phoneticPr fontId="1"/>
  </si>
  <si>
    <t>下位リーグ</t>
    <rPh sb="0" eb="2">
      <t>カイ</t>
    </rPh>
    <phoneticPr fontId="1"/>
  </si>
  <si>
    <t>競技運営</t>
    <rPh sb="0" eb="4">
      <t>キョウギウンエイ</t>
    </rPh>
    <phoneticPr fontId="1"/>
  </si>
  <si>
    <t>競技方法</t>
    <rPh sb="0" eb="4">
      <t>キョウギホウホウ</t>
    </rPh>
    <phoneticPr fontId="1"/>
  </si>
  <si>
    <t>⑴　プログラムに記載通りに予選の後、順位戦を行う。</t>
    <rPh sb="8" eb="11">
      <t>キサイドオ</t>
    </rPh>
    <rPh sb="13" eb="15">
      <t>ヨセン</t>
    </rPh>
    <rPh sb="16" eb="17">
      <t>アト</t>
    </rPh>
    <rPh sb="18" eb="21">
      <t>ジュンイセン</t>
    </rPh>
    <rPh sb="22" eb="23">
      <t>オコナ</t>
    </rPh>
    <phoneticPr fontId="1"/>
  </si>
  <si>
    <t>⑶　各試合プロトコール方式で行うが、公式練習は合同３分とする。</t>
    <rPh sb="2" eb="5">
      <t>カクシアイ</t>
    </rPh>
    <rPh sb="11" eb="13">
      <t>ホウシキ</t>
    </rPh>
    <rPh sb="14" eb="15">
      <t>オコナ</t>
    </rPh>
    <rPh sb="18" eb="22">
      <t>コウシキレンシュウ</t>
    </rPh>
    <rPh sb="23" eb="25">
      <t>ゴウドウ</t>
    </rPh>
    <rPh sb="26" eb="27">
      <t>フン</t>
    </rPh>
    <phoneticPr fontId="1"/>
  </si>
  <si>
    <t>チーム構成</t>
    <rPh sb="3" eb="5">
      <t>コウセイ</t>
    </rPh>
    <phoneticPr fontId="1"/>
  </si>
  <si>
    <t>各種目、本大会開催要項に規定されたメンバーで構成されていること。</t>
    <rPh sb="0" eb="3">
      <t>カクシュモク</t>
    </rPh>
    <rPh sb="4" eb="7">
      <t>ホンタイカイ</t>
    </rPh>
    <rPh sb="7" eb="11">
      <t>カイサイヨウコウ</t>
    </rPh>
    <rPh sb="12" eb="14">
      <t>キテイ</t>
    </rPh>
    <rPh sb="22" eb="24">
      <t>コウセイ</t>
    </rPh>
    <phoneticPr fontId="1"/>
  </si>
  <si>
    <t>なお、公式練習やベンチには、試合チームの監督、選手８名のみ認める。</t>
    <rPh sb="3" eb="7">
      <t>コウシキレンシュウ</t>
    </rPh>
    <rPh sb="14" eb="16">
      <t>シアイ</t>
    </rPh>
    <rPh sb="20" eb="22">
      <t>カントク</t>
    </rPh>
    <rPh sb="23" eb="25">
      <t>センシュ</t>
    </rPh>
    <rPh sb="26" eb="27">
      <t>メイ</t>
    </rPh>
    <rPh sb="29" eb="30">
      <t>ミト</t>
    </rPh>
    <phoneticPr fontId="1"/>
  </si>
  <si>
    <t>監督は監督章、キャプテンはキャプテンマークまたは腕章を着用すること。</t>
    <rPh sb="0" eb="2">
      <t>カントク</t>
    </rPh>
    <rPh sb="3" eb="6">
      <t>カントクショウ</t>
    </rPh>
    <rPh sb="24" eb="26">
      <t>ワンショウ</t>
    </rPh>
    <rPh sb="27" eb="29">
      <t>チャクヨウ</t>
    </rPh>
    <phoneticPr fontId="1"/>
  </si>
  <si>
    <t>試合球</t>
    <rPh sb="0" eb="3">
      <t>シアイキュウ</t>
    </rPh>
    <phoneticPr fontId="1"/>
  </si>
  <si>
    <t>（公財）日本バレーボール協会認定球を使用。</t>
    <rPh sb="1" eb="3">
      <t>コウザイ</t>
    </rPh>
    <rPh sb="4" eb="6">
      <t>ニホン</t>
    </rPh>
    <rPh sb="12" eb="14">
      <t>キョウカイ</t>
    </rPh>
    <rPh sb="14" eb="17">
      <t>ニンテイキュウ</t>
    </rPh>
    <rPh sb="18" eb="20">
      <t>シヨウ</t>
    </rPh>
    <phoneticPr fontId="1"/>
  </si>
  <si>
    <t>：（株）ミカサ</t>
    <phoneticPr fontId="1"/>
  </si>
  <si>
    <t>：（株）モルテン</t>
  </si>
  <si>
    <t>表彰</t>
    <rPh sb="0" eb="2">
      <t>ヒョウショウ</t>
    </rPh>
    <phoneticPr fontId="1"/>
  </si>
  <si>
    <t>各種目、１位から３位まで表彰する。</t>
    <rPh sb="0" eb="3">
      <t>カクシュモク</t>
    </rPh>
    <rPh sb="5" eb="6">
      <t>イ</t>
    </rPh>
    <rPh sb="9" eb="10">
      <t>イ</t>
    </rPh>
    <rPh sb="12" eb="14">
      <t>ヒョウショウ</t>
    </rPh>
    <phoneticPr fontId="1"/>
  </si>
  <si>
    <t>閉会式は競技終了後の集計作業終了次第、実施する。</t>
    <rPh sb="0" eb="3">
      <t>ヘイカイシキ</t>
    </rPh>
    <rPh sb="4" eb="6">
      <t>キョウギ</t>
    </rPh>
    <rPh sb="6" eb="9">
      <t>シュウリョウゴ</t>
    </rPh>
    <rPh sb="10" eb="14">
      <t>シュウケイサギョウ</t>
    </rPh>
    <rPh sb="14" eb="16">
      <t>シュウリョウ</t>
    </rPh>
    <rPh sb="16" eb="18">
      <t>シダイ</t>
    </rPh>
    <rPh sb="19" eb="21">
      <t>ジッシ</t>
    </rPh>
    <phoneticPr fontId="1"/>
  </si>
  <si>
    <t>諸連絡</t>
    <rPh sb="0" eb="3">
      <t>ショレンラク</t>
    </rPh>
    <phoneticPr fontId="1"/>
  </si>
  <si>
    <t>⑴　エントリー変更は、受付時に提出すること。</t>
    <rPh sb="7" eb="9">
      <t>ヘンコウ</t>
    </rPh>
    <rPh sb="11" eb="13">
      <t>ウケツケ</t>
    </rPh>
    <rPh sb="13" eb="14">
      <t>ジ</t>
    </rPh>
    <rPh sb="15" eb="17">
      <t>テイシュツ</t>
    </rPh>
    <phoneticPr fontId="1"/>
  </si>
  <si>
    <t>⑵　大会中のけがについては大会本部に連絡すること。</t>
    <rPh sb="2" eb="4">
      <t>タイカイ</t>
    </rPh>
    <rPh sb="4" eb="5">
      <t>チュウ</t>
    </rPh>
    <rPh sb="13" eb="15">
      <t>タイカイ</t>
    </rPh>
    <rPh sb="15" eb="17">
      <t>ホンブ</t>
    </rPh>
    <rPh sb="18" eb="20">
      <t>レンラク</t>
    </rPh>
    <phoneticPr fontId="1"/>
  </si>
  <si>
    <t>全試合３セットマッチとする。</t>
    <rPh sb="0" eb="3">
      <t>ゼンシアイ</t>
    </rPh>
    <phoneticPr fontId="1"/>
  </si>
  <si>
    <t>⑴　２セット先取したチームがその試合の勝者となる。</t>
    <rPh sb="6" eb="8">
      <t>センシュ</t>
    </rPh>
    <rPh sb="16" eb="18">
      <t>シアイ</t>
    </rPh>
    <rPh sb="19" eb="21">
      <t>ショウシャ</t>
    </rPh>
    <phoneticPr fontId="1"/>
  </si>
  <si>
    <t>⑵　各試合プロトコール方式で行うが、公式練習は合同３分とする。</t>
    <rPh sb="2" eb="5">
      <t>カクシアイ</t>
    </rPh>
    <rPh sb="11" eb="13">
      <t>ホウシキ</t>
    </rPh>
    <rPh sb="14" eb="15">
      <t>オコナ</t>
    </rPh>
    <rPh sb="18" eb="22">
      <t>コウシキレンシュウ</t>
    </rPh>
    <rPh sb="23" eb="25">
      <t>ゴウドウ</t>
    </rPh>
    <rPh sb="26" eb="27">
      <t>フン</t>
    </rPh>
    <phoneticPr fontId="1"/>
  </si>
  <si>
    <t>審判について</t>
    <rPh sb="0" eb="2">
      <t>シンパン</t>
    </rPh>
    <phoneticPr fontId="1"/>
  </si>
  <si>
    <t>⑴　フリーの部・ブロンズの部・シルバーの部</t>
    <phoneticPr fontId="1"/>
  </si>
  <si>
    <t>⑵　レディースの部・ゴールドの部</t>
    <rPh sb="8" eb="9">
      <t>ブ</t>
    </rPh>
    <rPh sb="15" eb="16">
      <t>ブ</t>
    </rPh>
    <phoneticPr fontId="1"/>
  </si>
  <si>
    <t>⑴　相互審判制にて行う。</t>
    <rPh sb="2" eb="4">
      <t>ソウゴ</t>
    </rPh>
    <rPh sb="4" eb="6">
      <t>シンパン</t>
    </rPh>
    <rPh sb="6" eb="7">
      <t>セイ</t>
    </rPh>
    <rPh sb="9" eb="10">
      <t>オコナ</t>
    </rPh>
    <phoneticPr fontId="1"/>
  </si>
  <si>
    <t>⑶　主審及び副審は、ワッペンを胸部中央に附けて審判を行うこと。</t>
    <rPh sb="2" eb="4">
      <t>シュシン</t>
    </rPh>
    <rPh sb="4" eb="5">
      <t>オヨ</t>
    </rPh>
    <rPh sb="6" eb="8">
      <t>フクシン</t>
    </rPh>
    <rPh sb="15" eb="17">
      <t>キョウブ</t>
    </rPh>
    <rPh sb="17" eb="19">
      <t>チュウオウ</t>
    </rPh>
    <rPh sb="20" eb="21">
      <t>ツ</t>
    </rPh>
    <rPh sb="23" eb="25">
      <t>シンパン</t>
    </rPh>
    <rPh sb="26" eb="27">
      <t>オコナ</t>
    </rPh>
    <phoneticPr fontId="1"/>
  </si>
  <si>
    <t>⑷　吹笛はプログラムの記載に従って、長管・短管の区別をすること。</t>
    <rPh sb="2" eb="4">
      <t>スイテキ</t>
    </rPh>
    <rPh sb="11" eb="13">
      <t>キサイ</t>
    </rPh>
    <rPh sb="14" eb="15">
      <t>シタガ</t>
    </rPh>
    <rPh sb="18" eb="20">
      <t>チョウカン</t>
    </rPh>
    <rPh sb="21" eb="23">
      <t>タンカン</t>
    </rPh>
    <rPh sb="24" eb="26">
      <t>クベツ</t>
    </rPh>
    <phoneticPr fontId="1"/>
  </si>
  <si>
    <t>　　なお、電子ホイッスルの利用も可とする。</t>
    <rPh sb="5" eb="7">
      <t>デンシ</t>
    </rPh>
    <rPh sb="13" eb="15">
      <t>リヨウ</t>
    </rPh>
    <rPh sb="16" eb="17">
      <t>カ</t>
    </rPh>
    <phoneticPr fontId="1"/>
  </si>
  <si>
    <t>試合中のコートワイピングについては、コート内の選手がタオル等で速やかに行うこと。</t>
    <rPh sb="0" eb="3">
      <t>シアイチュウ</t>
    </rPh>
    <rPh sb="21" eb="22">
      <t>ナイ</t>
    </rPh>
    <rPh sb="23" eb="25">
      <t>センシュ</t>
    </rPh>
    <rPh sb="29" eb="30">
      <t>トウ</t>
    </rPh>
    <rPh sb="31" eb="32">
      <t>スミ</t>
    </rPh>
    <rPh sb="35" eb="36">
      <t>オコナ</t>
    </rPh>
    <phoneticPr fontId="1"/>
  </si>
  <si>
    <t>場合によっては、主審・副審に判断でベンチからのワイピングの手伝いを認める。</t>
    <rPh sb="0" eb="2">
      <t>バアイ</t>
    </rPh>
    <rPh sb="8" eb="10">
      <t>シュシン</t>
    </rPh>
    <rPh sb="11" eb="13">
      <t>フクシン</t>
    </rPh>
    <rPh sb="14" eb="16">
      <t>ハンダン</t>
    </rPh>
    <rPh sb="29" eb="31">
      <t>テツダ</t>
    </rPh>
    <rPh sb="33" eb="34">
      <t>ミト</t>
    </rPh>
    <phoneticPr fontId="1"/>
  </si>
  <si>
    <t>館内、敷地内すべて禁煙である。</t>
    <rPh sb="0" eb="2">
      <t>カンナイ</t>
    </rPh>
    <rPh sb="3" eb="6">
      <t>シキチナイ</t>
    </rPh>
    <rPh sb="9" eb="11">
      <t>キンエン</t>
    </rPh>
    <phoneticPr fontId="1"/>
  </si>
  <si>
    <t>会場では、チームの物品管理、ごみの持ち帰りを徹底すること。</t>
    <rPh sb="0" eb="2">
      <t>カイジョウ</t>
    </rPh>
    <rPh sb="9" eb="13">
      <t>ブッピンカンリ</t>
    </rPh>
    <rPh sb="17" eb="18">
      <t>モ</t>
    </rPh>
    <rPh sb="19" eb="20">
      <t>カエ</t>
    </rPh>
    <rPh sb="22" eb="24">
      <t>テッテイ</t>
    </rPh>
    <phoneticPr fontId="1"/>
  </si>
  <si>
    <t>練習会場はありません。（ロビーや体育館周辺でのボールを使った練習はしないこと）</t>
    <rPh sb="0" eb="4">
      <t>レンシュウカイジョウ</t>
    </rPh>
    <rPh sb="16" eb="21">
      <t>タイイクカンシュウヘン</t>
    </rPh>
    <rPh sb="27" eb="28">
      <t>ツカ</t>
    </rPh>
    <rPh sb="30" eb="32">
      <t>レンシュウ</t>
    </rPh>
    <phoneticPr fontId="1"/>
  </si>
  <si>
    <t>上履き・外履きの区別は体育館の指示に従うこと。</t>
    <rPh sb="0" eb="2">
      <t>ウワバ</t>
    </rPh>
    <rPh sb="4" eb="6">
      <t>ソトバ</t>
    </rPh>
    <rPh sb="8" eb="10">
      <t>クベツ</t>
    </rPh>
    <rPh sb="11" eb="14">
      <t>タイイクカン</t>
    </rPh>
    <rPh sb="15" eb="17">
      <t>シジ</t>
    </rPh>
    <rPh sb="18" eb="19">
      <t>シタガ</t>
    </rPh>
    <phoneticPr fontId="1"/>
  </si>
  <si>
    <t>昼食は観客席のみとする。ロビー等での飲食は禁止です。</t>
    <rPh sb="0" eb="2">
      <t>チュウショク</t>
    </rPh>
    <rPh sb="3" eb="5">
      <t>カンキャク</t>
    </rPh>
    <rPh sb="5" eb="6">
      <t>セキ</t>
    </rPh>
    <rPh sb="15" eb="16">
      <t>トウ</t>
    </rPh>
    <rPh sb="18" eb="20">
      <t>インショク</t>
    </rPh>
    <rPh sb="21" eb="23">
      <t>キンシ</t>
    </rPh>
    <phoneticPr fontId="1"/>
  </si>
  <si>
    <t>更衣については、３階会議室を使用すること。</t>
    <rPh sb="0" eb="2">
      <t>コウイ</t>
    </rPh>
    <rPh sb="9" eb="10">
      <t>カイ</t>
    </rPh>
    <rPh sb="10" eb="13">
      <t>カイギシツ</t>
    </rPh>
    <rPh sb="14" eb="16">
      <t>シヨウ</t>
    </rPh>
    <phoneticPr fontId="1"/>
  </si>
  <si>
    <t>災害時に備えて各チームで非常口等の確認を行うこと。</t>
    <rPh sb="0" eb="3">
      <t>サイガイジ</t>
    </rPh>
    <rPh sb="4" eb="5">
      <t>ソナ</t>
    </rPh>
    <rPh sb="7" eb="8">
      <t>カク</t>
    </rPh>
    <rPh sb="12" eb="15">
      <t>ヒジョウグチ</t>
    </rPh>
    <rPh sb="15" eb="16">
      <t>トウ</t>
    </rPh>
    <rPh sb="17" eb="19">
      <t>カクニン</t>
    </rPh>
    <rPh sb="20" eb="21">
      <t>オコナ</t>
    </rPh>
    <phoneticPr fontId="1"/>
  </si>
  <si>
    <t>⑸　危険防止のため、インプレー中に隣接するコートにボールが入った場合は、</t>
    <rPh sb="2" eb="6">
      <t>キケンボウシ</t>
    </rPh>
    <rPh sb="15" eb="16">
      <t>チュウ</t>
    </rPh>
    <rPh sb="17" eb="19">
      <t>リンセツ</t>
    </rPh>
    <rPh sb="29" eb="30">
      <t>ハイ</t>
    </rPh>
    <rPh sb="32" eb="34">
      <t>バアイ</t>
    </rPh>
    <phoneticPr fontId="1"/>
  </si>
  <si>
    <t>　　ボールアウトとする。</t>
    <phoneticPr fontId="1"/>
  </si>
  <si>
    <t>⑵　審判員は、ユニフォームの番号が見えない服装で審判を行うこと。</t>
    <rPh sb="2" eb="5">
      <t>シンパンイン</t>
    </rPh>
    <rPh sb="14" eb="16">
      <t>バンゴウ</t>
    </rPh>
    <rPh sb="17" eb="18">
      <t>ミ</t>
    </rPh>
    <rPh sb="21" eb="23">
      <t>フクソウ</t>
    </rPh>
    <rPh sb="24" eb="26">
      <t>シンパン</t>
    </rPh>
    <rPh sb="27" eb="28">
      <t>オコナ</t>
    </rPh>
    <phoneticPr fontId="1"/>
  </si>
  <si>
    <t>　　</t>
    <phoneticPr fontId="1"/>
  </si>
  <si>
    <t>⑶　１セット１５点先取制とし、２点以上の差がない場合は１７点先取までとする。</t>
    <rPh sb="8" eb="9">
      <t>テン</t>
    </rPh>
    <rPh sb="9" eb="11">
      <t>センシュ</t>
    </rPh>
    <rPh sb="11" eb="12">
      <t>セイ</t>
    </rPh>
    <rPh sb="16" eb="19">
      <t>テンイジョウ</t>
    </rPh>
    <rPh sb="20" eb="21">
      <t>サ</t>
    </rPh>
    <rPh sb="24" eb="26">
      <t>バアイ</t>
    </rPh>
    <rPh sb="29" eb="30">
      <t>テン</t>
    </rPh>
    <phoneticPr fontId="1"/>
  </si>
  <si>
    <t>本大会は（公財）日本バレーボール協会制定「２０２３年度ソフトバレーボール競技規則」</t>
    <rPh sb="0" eb="3">
      <t>ホンタイカイ</t>
    </rPh>
    <rPh sb="5" eb="7">
      <t>コウザイ</t>
    </rPh>
    <rPh sb="8" eb="10">
      <t>ニホン</t>
    </rPh>
    <rPh sb="16" eb="18">
      <t>キョウカイ</t>
    </rPh>
    <rPh sb="18" eb="20">
      <t>セイテイ</t>
    </rPh>
    <rPh sb="25" eb="27">
      <t>ネンド</t>
    </rPh>
    <phoneticPr fontId="1"/>
  </si>
  <si>
    <t>及び本大会の開催要項を適用する。</t>
  </si>
  <si>
    <t>☆会場使用上の確認事項☆</t>
    <rPh sb="1" eb="6">
      <t>カイジョウシヨウジョウ</t>
    </rPh>
    <rPh sb="7" eb="11">
      <t>カクニンジコウ</t>
    </rPh>
    <phoneticPr fontId="1"/>
  </si>
  <si>
    <t>☆審判上の確認事項☆</t>
    <rPh sb="1" eb="3">
      <t>シンパン</t>
    </rPh>
    <rPh sb="3" eb="4">
      <t>ジョウ</t>
    </rPh>
    <rPh sb="5" eb="9">
      <t>カクニンジコウ</t>
    </rPh>
    <phoneticPr fontId="1"/>
  </si>
  <si>
    <t>☆競技上の確認事項☆</t>
    <rPh sb="1" eb="4">
      <t>キョウギジョウ</t>
    </rPh>
    <rPh sb="5" eb="9">
      <t>カクニンジコウ</t>
    </rPh>
    <phoneticPr fontId="1"/>
  </si>
  <si>
    <t>本大会は（公財）日本バレーボール協会制定「２０２３年度ソフトバレーボール競技</t>
    <rPh sb="0" eb="3">
      <t>ホンタイカイ</t>
    </rPh>
    <rPh sb="5" eb="7">
      <t>コウザイ</t>
    </rPh>
    <rPh sb="8" eb="10">
      <t>ニホン</t>
    </rPh>
    <rPh sb="16" eb="18">
      <t>キョウカイ</t>
    </rPh>
    <rPh sb="18" eb="20">
      <t>セイテイ</t>
    </rPh>
    <rPh sb="25" eb="27">
      <t>ネンド</t>
    </rPh>
    <rPh sb="36" eb="38">
      <t>キョウギ</t>
    </rPh>
    <phoneticPr fontId="1"/>
  </si>
  <si>
    <t>規則」及び本大会の開催要項を適用する。</t>
    <phoneticPr fontId="1"/>
  </si>
  <si>
    <t>⑵　試合は第１試合のみ設定時間で開始するが、第２試合以降はすべて追い込み方式</t>
    <rPh sb="2" eb="4">
      <t>シアイ</t>
    </rPh>
    <rPh sb="5" eb="6">
      <t>ダイ</t>
    </rPh>
    <rPh sb="7" eb="9">
      <t>シアイ</t>
    </rPh>
    <rPh sb="11" eb="15">
      <t>セッテイジカン</t>
    </rPh>
    <rPh sb="16" eb="18">
      <t>カイシ</t>
    </rPh>
    <rPh sb="22" eb="23">
      <t>ダイ</t>
    </rPh>
    <rPh sb="24" eb="26">
      <t>シアイ</t>
    </rPh>
    <rPh sb="26" eb="28">
      <t>イコウ</t>
    </rPh>
    <rPh sb="32" eb="33">
      <t>オ</t>
    </rPh>
    <rPh sb="34" eb="35">
      <t>コ</t>
    </rPh>
    <rPh sb="36" eb="38">
      <t>ホウシキ</t>
    </rPh>
    <phoneticPr fontId="1"/>
  </si>
  <si>
    <t>　　とする。ただし、試合が連続する場合は５分後にプロトコールにて開始する。</t>
    <rPh sb="10" eb="12">
      <t>シアイ</t>
    </rPh>
    <rPh sb="13" eb="15">
      <t>レンゾク</t>
    </rPh>
    <rPh sb="17" eb="19">
      <t>バアイ</t>
    </rPh>
    <rPh sb="21" eb="23">
      <t>フンゴ</t>
    </rPh>
    <rPh sb="32" eb="34">
      <t>カイシ</t>
    </rPh>
    <phoneticPr fontId="1"/>
  </si>
  <si>
    <t>⑷　試合は、すべて３セットマッチとし２セットを先取したチームがその試合の勝者</t>
    <rPh sb="2" eb="4">
      <t>シアイ</t>
    </rPh>
    <rPh sb="23" eb="25">
      <t>センシュ</t>
    </rPh>
    <rPh sb="33" eb="35">
      <t>シアイ</t>
    </rPh>
    <rPh sb="36" eb="38">
      <t>ショウシャ</t>
    </rPh>
    <phoneticPr fontId="1"/>
  </si>
  <si>
    <t>　　となる。</t>
    <phoneticPr fontId="1"/>
  </si>
  <si>
    <t>⑸　試合の進行状況によりコート間に大きな時間差が生じた場合は、コートを変更し</t>
    <rPh sb="2" eb="4">
      <t>シアイ</t>
    </rPh>
    <rPh sb="5" eb="7">
      <t>シンコウ</t>
    </rPh>
    <rPh sb="7" eb="9">
      <t>ジョウキョウ</t>
    </rPh>
    <rPh sb="15" eb="16">
      <t>カン</t>
    </rPh>
    <rPh sb="17" eb="18">
      <t>オオ</t>
    </rPh>
    <rPh sb="20" eb="23">
      <t>ジカンサ</t>
    </rPh>
    <rPh sb="24" eb="25">
      <t>ショウ</t>
    </rPh>
    <rPh sb="27" eb="29">
      <t>バアイ</t>
    </rPh>
    <rPh sb="35" eb="37">
      <t>ヘンコウ</t>
    </rPh>
    <phoneticPr fontId="1"/>
  </si>
  <si>
    <t>　　て行うことがある。その場合は放送により連絡する。</t>
    <phoneticPr fontId="1"/>
  </si>
  <si>
    <t>Smiley
（茨城県）</t>
    <rPh sb="8" eb="10">
      <t>イバラキ</t>
    </rPh>
    <rPh sb="10" eb="11">
      <t>ケン</t>
    </rPh>
    <phoneticPr fontId="1"/>
  </si>
  <si>
    <t>ＴＳＶ
（山梨県）</t>
    <rPh sb="5" eb="7">
      <t>ヤマナシ</t>
    </rPh>
    <rPh sb="7" eb="8">
      <t>ケン</t>
    </rPh>
    <phoneticPr fontId="1"/>
  </si>
  <si>
    <t>みどりが丘
（神奈川県）</t>
    <rPh sb="4" eb="5">
      <t>オカ</t>
    </rPh>
    <rPh sb="7" eb="11">
      <t>カナガワケン</t>
    </rPh>
    <phoneticPr fontId="1"/>
  </si>
  <si>
    <t>境フェアリィ</t>
  </si>
  <si>
    <t>サマンサ
（埼玉県）</t>
    <rPh sb="6" eb="9">
      <t>サイタマケン</t>
    </rPh>
    <phoneticPr fontId="1"/>
  </si>
  <si>
    <t>とちぎＳＶＣ</t>
  </si>
  <si>
    <t>アンビシャス
（東京都）</t>
    <rPh sb="8" eb="11">
      <t>トウキョウト</t>
    </rPh>
    <phoneticPr fontId="1"/>
  </si>
  <si>
    <t>和良比ＳＶＣ
（千葉県）</t>
    <rPh sb="0" eb="3">
      <t>ワラビ</t>
    </rPh>
    <rPh sb="8" eb="11">
      <t>チバケン</t>
    </rPh>
    <phoneticPr fontId="1"/>
  </si>
  <si>
    <t>境フェアリィ
（群馬県）</t>
    <rPh sb="0" eb="1">
      <t>サカイ</t>
    </rPh>
    <rPh sb="8" eb="11">
      <t>グンマケン</t>
    </rPh>
    <phoneticPr fontId="1"/>
  </si>
  <si>
    <t>☆ゴールドの部☆</t>
    <rPh sb="6" eb="7">
      <t>ブ</t>
    </rPh>
    <phoneticPr fontId="1"/>
  </si>
  <si>
    <t>Ｇコート</t>
    <phoneticPr fontId="1"/>
  </si>
  <si>
    <t>Ｈコート</t>
    <phoneticPr fontId="1"/>
  </si>
  <si>
    <t>☆シルバーの部☆</t>
    <rPh sb="6" eb="7">
      <t>ブ</t>
    </rPh>
    <phoneticPr fontId="1"/>
  </si>
  <si>
    <t>Ｇコート　第７試合</t>
    <rPh sb="5" eb="6">
      <t>ダイ</t>
    </rPh>
    <rPh sb="7" eb="9">
      <t>シアイ</t>
    </rPh>
    <phoneticPr fontId="1"/>
  </si>
  <si>
    <t>Ｇコート　第８試合</t>
    <rPh sb="5" eb="6">
      <t>ダイ</t>
    </rPh>
    <rPh sb="7" eb="9">
      <t>シアイ</t>
    </rPh>
    <phoneticPr fontId="1"/>
  </si>
  <si>
    <t>Ｈコート　第７試合</t>
    <rPh sb="5" eb="6">
      <t>ダイ</t>
    </rPh>
    <rPh sb="7" eb="9">
      <t>シアイ</t>
    </rPh>
    <phoneticPr fontId="1"/>
  </si>
  <si>
    <t>Ｇコート第８試合両チーム</t>
    <rPh sb="4" eb="5">
      <t>ダイ</t>
    </rPh>
    <rPh sb="6" eb="8">
      <t>シアイ</t>
    </rPh>
    <rPh sb="8" eb="9">
      <t>リョウ</t>
    </rPh>
    <phoneticPr fontId="1"/>
  </si>
  <si>
    <t>Ｇコート第７試合両チーム</t>
    <rPh sb="4" eb="5">
      <t>ダイ</t>
    </rPh>
    <rPh sb="6" eb="8">
      <t>シアイ</t>
    </rPh>
    <rPh sb="8" eb="9">
      <t>リョウ</t>
    </rPh>
    <phoneticPr fontId="1"/>
  </si>
  <si>
    <t>Ｈコート第８試合両チーム</t>
    <rPh sb="4" eb="5">
      <t>ダイ</t>
    </rPh>
    <rPh sb="6" eb="8">
      <t>シアイ</t>
    </rPh>
    <rPh sb="8" eb="9">
      <t>リョウ</t>
    </rPh>
    <phoneticPr fontId="1"/>
  </si>
  <si>
    <t>Ｈコート第７試合両チーム</t>
    <rPh sb="4" eb="5">
      <t>ダイ</t>
    </rPh>
    <rPh sb="6" eb="8">
      <t>シアイ</t>
    </rPh>
    <rPh sb="8" eb="9">
      <t>リョウ</t>
    </rPh>
    <phoneticPr fontId="1"/>
  </si>
  <si>
    <t>ｒａｍ
（神奈川県）</t>
    <rPh sb="5" eb="9">
      <t>カナガワケン</t>
    </rPh>
    <phoneticPr fontId="1"/>
  </si>
  <si>
    <t>仁戸名ＶＣ
（千葉県）</t>
    <rPh sb="0" eb="3">
      <t>ニトナ</t>
    </rPh>
    <rPh sb="7" eb="10">
      <t>チバケン</t>
    </rPh>
    <phoneticPr fontId="1"/>
  </si>
  <si>
    <t>ＡＴＨＥＮＡ
（群馬県）</t>
    <rPh sb="8" eb="11">
      <t>グンマケン</t>
    </rPh>
    <phoneticPr fontId="1"/>
  </si>
  <si>
    <t>ａｍｕｌｅｔｓ
（東京都）</t>
    <rPh sb="9" eb="12">
      <t>トウキョウト</t>
    </rPh>
    <phoneticPr fontId="1"/>
  </si>
  <si>
    <t>フェニックス
（栃木県）</t>
    <rPh sb="8" eb="11">
      <t>トチギケン</t>
    </rPh>
    <phoneticPr fontId="1"/>
  </si>
  <si>
    <t>下妻ＳＶＣ笑
（茨城県）</t>
    <rPh sb="0" eb="2">
      <t>シモツマ</t>
    </rPh>
    <rPh sb="5" eb="6">
      <t>ショウ</t>
    </rPh>
    <rPh sb="8" eb="11">
      <t>イバラキケン</t>
    </rPh>
    <phoneticPr fontId="1"/>
  </si>
  <si>
    <t>市川大門
（山梨県）</t>
    <rPh sb="0" eb="4">
      <t>イチカワダイモン</t>
    </rPh>
    <rPh sb="6" eb="9">
      <t>ヤマナシケン</t>
    </rPh>
    <phoneticPr fontId="1"/>
  </si>
  <si>
    <t>☆レディースの部☆</t>
    <rPh sb="7" eb="8">
      <t>ブ</t>
    </rPh>
    <phoneticPr fontId="1"/>
  </si>
  <si>
    <t>田富
（山梨県）</t>
    <rPh sb="0" eb="2">
      <t>タトミ</t>
    </rPh>
    <rPh sb="4" eb="7">
      <t>ヤマナシケン</t>
    </rPh>
    <phoneticPr fontId="1"/>
  </si>
  <si>
    <t>高崎だるま（L）
（群馬県）</t>
    <rPh sb="0" eb="2">
      <t>タカサキ</t>
    </rPh>
    <rPh sb="10" eb="13">
      <t>グンマケン</t>
    </rPh>
    <phoneticPr fontId="1"/>
  </si>
  <si>
    <t>グリーンズ
（茨城県）</t>
    <rPh sb="7" eb="10">
      <t>イバラキケン</t>
    </rPh>
    <phoneticPr fontId="1"/>
  </si>
  <si>
    <t>ＣｅＬＬ
（東京都）</t>
    <rPh sb="6" eb="9">
      <t>トウキョウト</t>
    </rPh>
    <phoneticPr fontId="1"/>
  </si>
  <si>
    <t>ｍｏｎｍｏｎ
（神奈川県）</t>
    <rPh sb="8" eb="12">
      <t>カナガワケン</t>
    </rPh>
    <phoneticPr fontId="1"/>
  </si>
  <si>
    <t>Happy svc</t>
  </si>
  <si>
    <t>Happy svc
（千葉県）</t>
    <rPh sb="11" eb="14">
      <t>チバケン</t>
    </rPh>
    <phoneticPr fontId="1"/>
  </si>
  <si>
    <t>ＳＭＡＫ
（栃木県）</t>
    <rPh sb="6" eb="9">
      <t>トチギケン</t>
    </rPh>
    <phoneticPr fontId="1"/>
  </si>
  <si>
    <t>FUJIMARU
（埼玉県）</t>
    <rPh sb="10" eb="13">
      <t>サイタマケン</t>
    </rPh>
    <phoneticPr fontId="1"/>
  </si>
  <si>
    <t>Ｓｍｉｌｅ
（神奈川県）</t>
    <rPh sb="7" eb="11">
      <t>カナガワケン</t>
    </rPh>
    <phoneticPr fontId="1"/>
  </si>
  <si>
    <t>高崎だるま
（群馬県）</t>
    <rPh sb="0" eb="2">
      <t>タカサキ</t>
    </rPh>
    <rPh sb="7" eb="10">
      <t>グンマケン</t>
    </rPh>
    <phoneticPr fontId="1"/>
  </si>
  <si>
    <t>うらら
（東京都）</t>
    <rPh sb="5" eb="8">
      <t>トウキョウト</t>
    </rPh>
    <phoneticPr fontId="1"/>
  </si>
  <si>
    <t>Ｓｍｉｌｅｙ
（茨城県）</t>
    <rPh sb="8" eb="11">
      <t>イバラキケン</t>
    </rPh>
    <phoneticPr fontId="1"/>
  </si>
  <si>
    <t>サウス
（栃木県）</t>
    <rPh sb="5" eb="8">
      <t>トチギケン</t>
    </rPh>
    <phoneticPr fontId="1"/>
  </si>
  <si>
    <t>レッド高新
（埼玉県）</t>
    <rPh sb="3" eb="5">
      <t>タカシン</t>
    </rPh>
    <rPh sb="7" eb="10">
      <t>サイタマケン</t>
    </rPh>
    <phoneticPr fontId="1"/>
  </si>
  <si>
    <t>御坂体協
（山梨県）</t>
    <rPh sb="0" eb="4">
      <t>ミサカタイキョウ</t>
    </rPh>
    <rPh sb="6" eb="9">
      <t>ヤマナシケン</t>
    </rPh>
    <phoneticPr fontId="1"/>
  </si>
  <si>
    <t>☆フリーの部☆</t>
    <rPh sb="5" eb="6">
      <t>ブ</t>
    </rPh>
    <phoneticPr fontId="1"/>
  </si>
  <si>
    <t>☆ブロンズの部☆</t>
    <rPh sb="6" eb="7">
      <t>ブ</t>
    </rPh>
    <phoneticPr fontId="1"/>
  </si>
  <si>
    <t>対</t>
  </si>
  <si>
    <t>第2試合両チーム</t>
  </si>
  <si>
    <t>第1試合両チーム</t>
  </si>
  <si>
    <t>Smiley</t>
  </si>
  <si>
    <t>ＴＳＶ</t>
  </si>
  <si>
    <t>みどりが丘</t>
  </si>
  <si>
    <t>サマンサ</t>
  </si>
  <si>
    <t>①</t>
    <phoneticPr fontId="1"/>
  </si>
  <si>
    <t>②</t>
    <phoneticPr fontId="1"/>
  </si>
  <si>
    <t>③</t>
    <phoneticPr fontId="1"/>
  </si>
  <si>
    <t>④</t>
    <phoneticPr fontId="1"/>
  </si>
  <si>
    <t>⑤</t>
    <phoneticPr fontId="1"/>
  </si>
  <si>
    <t>⑥</t>
    <phoneticPr fontId="1"/>
  </si>
  <si>
    <t>⑦</t>
    <phoneticPr fontId="1"/>
  </si>
  <si>
    <t>⑧</t>
    <phoneticPr fontId="1"/>
  </si>
  <si>
    <t>Ｇコート　　対戦チーム</t>
    <rPh sb="6" eb="8">
      <t>タイセン</t>
    </rPh>
    <phoneticPr fontId="1"/>
  </si>
  <si>
    <t>審判チーム</t>
    <rPh sb="0" eb="2">
      <t>シンパン</t>
    </rPh>
    <phoneticPr fontId="1"/>
  </si>
  <si>
    <t>第８試合両チーム</t>
    <phoneticPr fontId="1"/>
  </si>
  <si>
    <t>第７試合両チーム</t>
    <phoneticPr fontId="1"/>
  </si>
  <si>
    <t>Ａ組３位チーム</t>
  </si>
  <si>
    <t>A組3位チーム</t>
    <rPh sb="1" eb="2">
      <t>クミ</t>
    </rPh>
    <rPh sb="3" eb="4">
      <t>イ</t>
    </rPh>
    <phoneticPr fontId="1"/>
  </si>
  <si>
    <t>B組3位チーム</t>
    <rPh sb="1" eb="2">
      <t>クミ</t>
    </rPh>
    <rPh sb="3" eb="4">
      <t>イ</t>
    </rPh>
    <phoneticPr fontId="1"/>
  </si>
  <si>
    <t>A組1位チーム</t>
    <rPh sb="1" eb="2">
      <t>クミ</t>
    </rPh>
    <rPh sb="3" eb="4">
      <t>イ</t>
    </rPh>
    <phoneticPr fontId="1"/>
  </si>
  <si>
    <t>B組1位チーム</t>
    <rPh sb="1" eb="2">
      <t>クミ</t>
    </rPh>
    <rPh sb="3" eb="4">
      <t>イ</t>
    </rPh>
    <phoneticPr fontId="1"/>
  </si>
  <si>
    <t>Ｈコート　　対戦チーム</t>
    <rPh sb="6" eb="8">
      <t>タイセン</t>
    </rPh>
    <phoneticPr fontId="1"/>
  </si>
  <si>
    <t>A組4位チーム</t>
    <rPh sb="1" eb="2">
      <t>クミ</t>
    </rPh>
    <rPh sb="3" eb="4">
      <t>イ</t>
    </rPh>
    <phoneticPr fontId="1"/>
  </si>
  <si>
    <t>A組2位チーム</t>
    <rPh sb="1" eb="2">
      <t>クミ</t>
    </rPh>
    <rPh sb="3" eb="4">
      <t>イ</t>
    </rPh>
    <phoneticPr fontId="1"/>
  </si>
  <si>
    <t>B組4位チーム</t>
    <rPh sb="1" eb="2">
      <t>クミ</t>
    </rPh>
    <rPh sb="3" eb="4">
      <t>イ</t>
    </rPh>
    <phoneticPr fontId="1"/>
  </si>
  <si>
    <t>B組2位チーム</t>
    <rPh sb="1" eb="2">
      <t>クミ</t>
    </rPh>
    <rPh sb="3" eb="4">
      <t>イ</t>
    </rPh>
    <phoneticPr fontId="1"/>
  </si>
  <si>
    <t>アンビシャス</t>
  </si>
  <si>
    <t>和良比ＳＶＣ</t>
  </si>
  <si>
    <t>試合順</t>
    <rPh sb="0" eb="3">
      <t>シアイジュン</t>
    </rPh>
    <phoneticPr fontId="1"/>
  </si>
  <si>
    <t>Ｂ・Ｃコート</t>
    <phoneticPr fontId="1"/>
  </si>
  <si>
    <t>Ｂコート　第９試合</t>
    <rPh sb="5" eb="6">
      <t>ダイ</t>
    </rPh>
    <rPh sb="7" eb="9">
      <t>シアイ</t>
    </rPh>
    <phoneticPr fontId="1"/>
  </si>
  <si>
    <t>Ｂコート　第１０試合</t>
    <rPh sb="5" eb="6">
      <t>ダイ</t>
    </rPh>
    <rPh sb="8" eb="10">
      <t>シアイ</t>
    </rPh>
    <phoneticPr fontId="1"/>
  </si>
  <si>
    <t>Ｃコート　第９試合</t>
    <rPh sb="5" eb="6">
      <t>ダイ</t>
    </rPh>
    <rPh sb="7" eb="9">
      <t>シアイ</t>
    </rPh>
    <phoneticPr fontId="1"/>
  </si>
  <si>
    <t>Ｂコート第１０試合両チーム</t>
    <rPh sb="4" eb="5">
      <t>ダイ</t>
    </rPh>
    <rPh sb="7" eb="9">
      <t>シアイ</t>
    </rPh>
    <rPh sb="9" eb="10">
      <t>リョウ</t>
    </rPh>
    <phoneticPr fontId="1"/>
  </si>
  <si>
    <t>Ｂコート第９試合両チーム</t>
    <rPh sb="4" eb="5">
      <t>ダイ</t>
    </rPh>
    <rPh sb="6" eb="8">
      <t>シアイ</t>
    </rPh>
    <rPh sb="8" eb="9">
      <t>リョウ</t>
    </rPh>
    <phoneticPr fontId="1"/>
  </si>
  <si>
    <t>Ｃコート第９試合両チーム</t>
    <rPh sb="4" eb="5">
      <t>ダイ</t>
    </rPh>
    <rPh sb="6" eb="8">
      <t>シアイ</t>
    </rPh>
    <rPh sb="8" eb="9">
      <t>リョウ</t>
    </rPh>
    <phoneticPr fontId="1"/>
  </si>
  <si>
    <t>Ｃコート第８試合両チーム</t>
    <rPh sb="4" eb="5">
      <t>ダイ</t>
    </rPh>
    <rPh sb="6" eb="8">
      <t>シアイ</t>
    </rPh>
    <rPh sb="8" eb="9">
      <t>リョウ</t>
    </rPh>
    <phoneticPr fontId="1"/>
  </si>
  <si>
    <t>Ｃコート　第８試合</t>
    <rPh sb="5" eb="6">
      <t>ダイ</t>
    </rPh>
    <rPh sb="7" eb="9">
      <t>シアイ</t>
    </rPh>
    <phoneticPr fontId="1"/>
  </si>
  <si>
    <t>ｒａｍ</t>
  </si>
  <si>
    <t>仁戸名ＶＣ</t>
  </si>
  <si>
    <t>ＡＴＨＥＮＡ</t>
  </si>
  <si>
    <t>ａｍｕｌｅｔｓ</t>
  </si>
  <si>
    <t>Ｂコート　　対戦チーム</t>
    <rPh sb="6" eb="8">
      <t>タイセン</t>
    </rPh>
    <phoneticPr fontId="1"/>
  </si>
  <si>
    <t>Ｃコート　　対戦チーム</t>
    <rPh sb="6" eb="8">
      <t>タイセン</t>
    </rPh>
    <phoneticPr fontId="1"/>
  </si>
  <si>
    <t>フェニックス</t>
  </si>
  <si>
    <t>下妻ＳＶＣ笑</t>
  </si>
  <si>
    <t>市川大門</t>
  </si>
  <si>
    <t>フリーの試合</t>
    <rPh sb="4" eb="6">
      <t>シアイ</t>
    </rPh>
    <phoneticPr fontId="1"/>
  </si>
  <si>
    <t>Ｅ・Ｆコート</t>
    <phoneticPr fontId="1"/>
  </si>
  <si>
    <t>田富</t>
  </si>
  <si>
    <t>高崎だるま（L）</t>
  </si>
  <si>
    <t>グリーンズ</t>
  </si>
  <si>
    <t>ＣｅＬＬ</t>
  </si>
  <si>
    <t>ｍｏｎｍｏｎ</t>
  </si>
  <si>
    <t>ＳＭＡＫ</t>
  </si>
  <si>
    <t>FUJIMARU</t>
  </si>
  <si>
    <t>ブロンズの試合</t>
    <rPh sb="5" eb="7">
      <t>シアイ</t>
    </rPh>
    <phoneticPr fontId="1"/>
  </si>
  <si>
    <t>Ｅコート　第９試合</t>
    <rPh sb="5" eb="6">
      <t>ダイ</t>
    </rPh>
    <rPh sb="7" eb="9">
      <t>シアイ</t>
    </rPh>
    <phoneticPr fontId="1"/>
  </si>
  <si>
    <t>Ｅコート　第１０試合</t>
    <rPh sb="5" eb="6">
      <t>ダイ</t>
    </rPh>
    <rPh sb="8" eb="10">
      <t>シアイ</t>
    </rPh>
    <phoneticPr fontId="1"/>
  </si>
  <si>
    <t>Ｆコート　第８試合</t>
    <rPh sb="5" eb="6">
      <t>ダイ</t>
    </rPh>
    <rPh sb="7" eb="9">
      <t>シアイ</t>
    </rPh>
    <phoneticPr fontId="1"/>
  </si>
  <si>
    <t>Ｆコート　第９試合</t>
    <rPh sb="5" eb="6">
      <t>ダイ</t>
    </rPh>
    <rPh sb="7" eb="9">
      <t>シアイ</t>
    </rPh>
    <phoneticPr fontId="1"/>
  </si>
  <si>
    <t>Ｆコート第９試合両チーム</t>
    <rPh sb="4" eb="5">
      <t>ダイ</t>
    </rPh>
    <rPh sb="6" eb="8">
      <t>シアイ</t>
    </rPh>
    <rPh sb="8" eb="9">
      <t>リョウ</t>
    </rPh>
    <phoneticPr fontId="1"/>
  </si>
  <si>
    <t>Ｆコート第８試合両チーム</t>
    <rPh sb="4" eb="5">
      <t>ダイ</t>
    </rPh>
    <rPh sb="6" eb="8">
      <t>シアイ</t>
    </rPh>
    <rPh sb="8" eb="9">
      <t>リョウ</t>
    </rPh>
    <phoneticPr fontId="1"/>
  </si>
  <si>
    <t>Ｅコート第１０試合両チーム</t>
    <rPh sb="4" eb="5">
      <t>ダイ</t>
    </rPh>
    <rPh sb="7" eb="9">
      <t>シアイ</t>
    </rPh>
    <rPh sb="9" eb="10">
      <t>リョウ</t>
    </rPh>
    <phoneticPr fontId="1"/>
  </si>
  <si>
    <t>Ｅコート第９試合両チーム</t>
    <rPh sb="4" eb="5">
      <t>ダイ</t>
    </rPh>
    <rPh sb="6" eb="8">
      <t>シアイ</t>
    </rPh>
    <rPh sb="8" eb="9">
      <t>リョウ</t>
    </rPh>
    <phoneticPr fontId="1"/>
  </si>
  <si>
    <t>Ｅコート　　対戦チーム</t>
    <rPh sb="6" eb="8">
      <t>タイセン</t>
    </rPh>
    <phoneticPr fontId="1"/>
  </si>
  <si>
    <t>Ｆコート　　対戦チーム</t>
    <rPh sb="6" eb="8">
      <t>タイセン</t>
    </rPh>
    <phoneticPr fontId="1"/>
  </si>
  <si>
    <t>Ａ７</t>
    <phoneticPr fontId="1"/>
  </si>
  <si>
    <t>Ａ８</t>
    <phoneticPr fontId="1"/>
  </si>
  <si>
    <t>Ａ９</t>
    <phoneticPr fontId="1"/>
  </si>
  <si>
    <t>Ａ10</t>
    <phoneticPr fontId="1"/>
  </si>
  <si>
    <t>Ａコート</t>
    <phoneticPr fontId="1"/>
  </si>
  <si>
    <t>Ａ・Ｂコート</t>
    <phoneticPr fontId="1"/>
  </si>
  <si>
    <t>Ａコート　　対戦チーム</t>
    <rPh sb="6" eb="8">
      <t>タイセン</t>
    </rPh>
    <phoneticPr fontId="1"/>
  </si>
  <si>
    <t>Ｓｍｉｌｅ</t>
  </si>
  <si>
    <t>高崎だるま</t>
  </si>
  <si>
    <t>うらら</t>
  </si>
  <si>
    <t>Ｓｍｉｌｅｙ</t>
  </si>
  <si>
    <t>A組２位チーム</t>
    <rPh sb="1" eb="2">
      <t>クミ</t>
    </rPh>
    <rPh sb="3" eb="4">
      <t>イ</t>
    </rPh>
    <phoneticPr fontId="1"/>
  </si>
  <si>
    <t>B組１位チーム</t>
    <rPh sb="1" eb="2">
      <t>クミ</t>
    </rPh>
    <rPh sb="3" eb="4">
      <t>イ</t>
    </rPh>
    <phoneticPr fontId="1"/>
  </si>
  <si>
    <t>A組１位チーム</t>
    <rPh sb="1" eb="2">
      <t>クミ</t>
    </rPh>
    <rPh sb="3" eb="4">
      <t>イ</t>
    </rPh>
    <phoneticPr fontId="1"/>
  </si>
  <si>
    <t>B組２位チーム</t>
    <rPh sb="1" eb="2">
      <t>クミ</t>
    </rPh>
    <rPh sb="3" eb="4">
      <t>イ</t>
    </rPh>
    <phoneticPr fontId="1"/>
  </si>
  <si>
    <t>７試合目勝者チーム</t>
    <rPh sb="1" eb="4">
      <t>シアイメ</t>
    </rPh>
    <rPh sb="4" eb="6">
      <t>ショウシャ</t>
    </rPh>
    <phoneticPr fontId="1"/>
  </si>
  <si>
    <t>７試合目敗者チーム</t>
    <rPh sb="1" eb="4">
      <t>シアイメ</t>
    </rPh>
    <rPh sb="4" eb="6">
      <t>ハイシャ</t>
    </rPh>
    <phoneticPr fontId="1"/>
  </si>
  <si>
    <t>８試合目敗者チーム</t>
    <rPh sb="1" eb="4">
      <t>シアイメ</t>
    </rPh>
    <rPh sb="4" eb="6">
      <t>ハイシャ</t>
    </rPh>
    <phoneticPr fontId="1"/>
  </si>
  <si>
    <t>８試合目勝者チーム</t>
    <rPh sb="1" eb="4">
      <t>シアイメ</t>
    </rPh>
    <rPh sb="4" eb="6">
      <t>ショウシャ</t>
    </rPh>
    <rPh sb="5" eb="6">
      <t>シャ</t>
    </rPh>
    <phoneticPr fontId="1"/>
  </si>
  <si>
    <t>第８試合両チーム</t>
    <phoneticPr fontId="1"/>
  </si>
  <si>
    <t>第７試合両チーム</t>
    <phoneticPr fontId="1"/>
  </si>
  <si>
    <t>第10試合両チーム</t>
    <phoneticPr fontId="1"/>
  </si>
  <si>
    <t>第９試合両チーム</t>
    <phoneticPr fontId="1"/>
  </si>
  <si>
    <t>⑨</t>
    <phoneticPr fontId="1"/>
  </si>
  <si>
    <t>⑩</t>
    <phoneticPr fontId="1"/>
  </si>
  <si>
    <t>サウス</t>
  </si>
  <si>
    <t>レッド高新</t>
  </si>
  <si>
    <t>御坂体協</t>
  </si>
  <si>
    <t>シルバーの試合</t>
    <rPh sb="5" eb="7">
      <t>シアイ</t>
    </rPh>
    <phoneticPr fontId="1"/>
  </si>
  <si>
    <t>Ｂ組３位チーム</t>
  </si>
  <si>
    <t>Ａ組４位チーム</t>
  </si>
  <si>
    <t>※第10試合はＣコートで実施</t>
    <rPh sb="1" eb="2">
      <t>ダイ</t>
    </rPh>
    <rPh sb="4" eb="6">
      <t>シアイ</t>
    </rPh>
    <rPh sb="12" eb="14">
      <t>ジッシ</t>
    </rPh>
    <phoneticPr fontId="1"/>
  </si>
  <si>
    <t>Ｄ７</t>
    <phoneticPr fontId="1"/>
  </si>
  <si>
    <t>Ｄ10</t>
    <phoneticPr fontId="1"/>
  </si>
  <si>
    <t>Ｄ８</t>
    <phoneticPr fontId="1"/>
  </si>
  <si>
    <t>Ｄコート　　対戦チーム</t>
    <rPh sb="6" eb="8">
      <t>タイセン</t>
    </rPh>
    <phoneticPr fontId="1"/>
  </si>
  <si>
    <t>レディースの試合</t>
    <rPh sb="6" eb="8">
      <t>シアイ</t>
    </rPh>
    <phoneticPr fontId="1"/>
  </si>
  <si>
    <t>※第10試合はＦコートで実施</t>
    <rPh sb="1" eb="2">
      <t>ダイ</t>
    </rPh>
    <rPh sb="4" eb="6">
      <t>シアイ</t>
    </rPh>
    <rPh sb="12" eb="14">
      <t>ジッシ</t>
    </rPh>
    <phoneticPr fontId="1"/>
  </si>
  <si>
    <t>石和体協
（山梨県）</t>
    <rPh sb="0" eb="2">
      <t>イサワ</t>
    </rPh>
    <rPh sb="2" eb="4">
      <t>タイキョウ</t>
    </rPh>
    <rPh sb="6" eb="9">
      <t>ヤマナシケン</t>
    </rPh>
    <phoneticPr fontId="1"/>
  </si>
  <si>
    <t>Ｌｅｇｅｎｄ
（茨城県）</t>
    <rPh sb="8" eb="10">
      <t>イバラキ</t>
    </rPh>
    <rPh sb="10" eb="11">
      <t>ケン</t>
    </rPh>
    <phoneticPr fontId="1"/>
  </si>
  <si>
    <t>アンビシャス
（東京都）</t>
    <rPh sb="8" eb="11">
      <t>トウキョウト</t>
    </rPh>
    <phoneticPr fontId="1"/>
  </si>
  <si>
    <t>ＺＥＲＯ
（群馬県）</t>
    <rPh sb="6" eb="8">
      <t>グンマ</t>
    </rPh>
    <rPh sb="8" eb="9">
      <t>ケン</t>
    </rPh>
    <phoneticPr fontId="1"/>
  </si>
  <si>
    <t>南原
（神奈川県）</t>
    <rPh sb="0" eb="2">
      <t>ミナミハラ</t>
    </rPh>
    <rPh sb="4" eb="7">
      <t>カナガワ</t>
    </rPh>
    <rPh sb="7" eb="8">
      <t>ケン</t>
    </rPh>
    <phoneticPr fontId="1"/>
  </si>
  <si>
    <t>ｃｏｌｏｒｓ
（栃木県）</t>
    <rPh sb="8" eb="11">
      <t>トチギケン</t>
    </rPh>
    <phoneticPr fontId="1"/>
  </si>
  <si>
    <t>ＺＥＲＯ</t>
  </si>
  <si>
    <t>南原</t>
  </si>
  <si>
    <t>石和体協</t>
  </si>
  <si>
    <t>Ｌｅｇｅｎｄ</t>
  </si>
  <si>
    <t>ｃｏｌｏｒｓ</t>
  </si>
  <si>
    <t>　　ただし、リンク戦については勝率が同じチームが２チームの場合、直接対決の</t>
    <rPh sb="9" eb="10">
      <t>セン</t>
    </rPh>
    <rPh sb="15" eb="17">
      <t>ショウリツ</t>
    </rPh>
    <rPh sb="18" eb="19">
      <t>オナ</t>
    </rPh>
    <rPh sb="29" eb="31">
      <t>バアイ</t>
    </rPh>
    <rPh sb="32" eb="36">
      <t>チョクセツタイケツ</t>
    </rPh>
    <phoneticPr fontId="1"/>
  </si>
  <si>
    <t>　　結果を優先する。</t>
    <rPh sb="5" eb="7">
      <t>ユウセン</t>
    </rPh>
    <phoneticPr fontId="1"/>
  </si>
  <si>
    <t>Ａ・Ｂ・Ｃコート</t>
    <phoneticPr fontId="1"/>
  </si>
  <si>
    <t>Ｄコート</t>
    <phoneticPr fontId="1"/>
  </si>
  <si>
    <t>Ｄ・Ｅコート</t>
    <phoneticPr fontId="1"/>
  </si>
  <si>
    <t>Ｄ・Ｅ・Ｆコート</t>
    <phoneticPr fontId="1"/>
  </si>
  <si>
    <t>【フリーの部】</t>
    <rPh sb="5" eb="6">
      <t>ブ</t>
    </rPh>
    <phoneticPr fontId="1"/>
  </si>
  <si>
    <t>うらら</t>
    <phoneticPr fontId="1"/>
  </si>
  <si>
    <t>【ブロンズの部】</t>
    <rPh sb="6" eb="7">
      <t>ブ</t>
    </rPh>
    <phoneticPr fontId="1"/>
  </si>
  <si>
    <t>【シルバーの部】</t>
    <rPh sb="6" eb="7">
      <t>ブ</t>
    </rPh>
    <phoneticPr fontId="1"/>
  </si>
  <si>
    <t>ａｍｕｌｅｔｓ</t>
    <phoneticPr fontId="1"/>
  </si>
  <si>
    <t>【ゴールドの部】</t>
    <rPh sb="6" eb="7">
      <t>ブ</t>
    </rPh>
    <phoneticPr fontId="1"/>
  </si>
  <si>
    <t>【レディースの部】</t>
    <rPh sb="7" eb="8">
      <t>ブ</t>
    </rPh>
    <phoneticPr fontId="1"/>
  </si>
  <si>
    <t>CeLL</t>
    <phoneticPr fontId="1"/>
  </si>
  <si>
    <t>☆参加チーム一覧☆</t>
    <rPh sb="1" eb="3">
      <t>サンカ</t>
    </rPh>
    <rPh sb="6" eb="8">
      <t>イチラン</t>
    </rPh>
    <phoneticPr fontId="1"/>
  </si>
  <si>
    <t>チーム名</t>
    <rPh sb="3" eb="4">
      <t>メイ</t>
    </rPh>
    <phoneticPr fontId="1"/>
  </si>
  <si>
    <t>都県名</t>
    <rPh sb="0" eb="3">
      <t>トケンメイ</t>
    </rPh>
    <phoneticPr fontId="1"/>
  </si>
  <si>
    <t>Smiley</t>
    <phoneticPr fontId="1"/>
  </si>
  <si>
    <t>茨城県</t>
    <rPh sb="0" eb="3">
      <t>イバラキケン</t>
    </rPh>
    <phoneticPr fontId="1"/>
  </si>
  <si>
    <t>Smile</t>
    <phoneticPr fontId="1"/>
  </si>
  <si>
    <t>神奈川県</t>
    <rPh sb="0" eb="4">
      <t>カナガワケン</t>
    </rPh>
    <phoneticPr fontId="1"/>
  </si>
  <si>
    <t>サウス</t>
    <phoneticPr fontId="1"/>
  </si>
  <si>
    <t>栃木県</t>
    <rPh sb="0" eb="2">
      <t>トチギ</t>
    </rPh>
    <rPh sb="2" eb="3">
      <t>ケン</t>
    </rPh>
    <phoneticPr fontId="1"/>
  </si>
  <si>
    <t>御坂体協</t>
    <rPh sb="0" eb="4">
      <t>ミサカタイキョウ</t>
    </rPh>
    <phoneticPr fontId="1"/>
  </si>
  <si>
    <t>山梨県</t>
    <rPh sb="0" eb="3">
      <t>ヤマナシケン</t>
    </rPh>
    <phoneticPr fontId="1"/>
  </si>
  <si>
    <t>高崎だるま(earth）</t>
    <rPh sb="0" eb="2">
      <t>タカサキ</t>
    </rPh>
    <phoneticPr fontId="1"/>
  </si>
  <si>
    <t>群馬県</t>
    <rPh sb="0" eb="3">
      <t>グンマケン</t>
    </rPh>
    <phoneticPr fontId="1"/>
  </si>
  <si>
    <t>東京都</t>
    <rPh sb="0" eb="3">
      <t>トウキョウト</t>
    </rPh>
    <phoneticPr fontId="1"/>
  </si>
  <si>
    <t>レッド高新</t>
    <rPh sb="3" eb="5">
      <t>タカシン</t>
    </rPh>
    <phoneticPr fontId="1"/>
  </si>
  <si>
    <t>埼玉県</t>
    <rPh sb="0" eb="2">
      <t>サイタマ</t>
    </rPh>
    <rPh sb="2" eb="3">
      <t>ケン</t>
    </rPh>
    <phoneticPr fontId="1"/>
  </si>
  <si>
    <t>Legend</t>
    <phoneticPr fontId="1"/>
  </si>
  <si>
    <t>南原</t>
    <rPh sb="0" eb="2">
      <t>ミナミハラ</t>
    </rPh>
    <phoneticPr fontId="1"/>
  </si>
  <si>
    <t>ｃｏｌｏｒｓ</t>
    <phoneticPr fontId="1"/>
  </si>
  <si>
    <t>石和体協</t>
    <rPh sb="0" eb="4">
      <t>イサワタイキョウ</t>
    </rPh>
    <phoneticPr fontId="1"/>
  </si>
  <si>
    <t>ZERO</t>
    <phoneticPr fontId="1"/>
  </si>
  <si>
    <t>アンビシャス</t>
    <phoneticPr fontId="1"/>
  </si>
  <si>
    <t>FUJIMARU</t>
    <phoneticPr fontId="1"/>
  </si>
  <si>
    <t>下妻SVC笑</t>
    <rPh sb="0" eb="2">
      <t>シモツマ</t>
    </rPh>
    <rPh sb="5" eb="6">
      <t>ショウ</t>
    </rPh>
    <phoneticPr fontId="1"/>
  </si>
  <si>
    <t>仁戸名VC</t>
    <rPh sb="0" eb="3">
      <t>ニトナ</t>
    </rPh>
    <phoneticPr fontId="1"/>
  </si>
  <si>
    <t>千葉県</t>
    <rPh sb="0" eb="3">
      <t>チバケン</t>
    </rPh>
    <phoneticPr fontId="1"/>
  </si>
  <si>
    <t>フェニックス</t>
    <phoneticPr fontId="1"/>
  </si>
  <si>
    <t>ｒａｍ</t>
    <phoneticPr fontId="1"/>
  </si>
  <si>
    <t>ATHENA</t>
    <phoneticPr fontId="1"/>
  </si>
  <si>
    <t>市川大門</t>
    <rPh sb="0" eb="4">
      <t>イチカワダイモン</t>
    </rPh>
    <phoneticPr fontId="1"/>
  </si>
  <si>
    <t>サマンサ</t>
    <phoneticPr fontId="1"/>
  </si>
  <si>
    <t>和良比SVC</t>
    <rPh sb="0" eb="3">
      <t>ワラビ</t>
    </rPh>
    <phoneticPr fontId="1"/>
  </si>
  <si>
    <t>とちぎSVC</t>
    <phoneticPr fontId="1"/>
  </si>
  <si>
    <t>みどりが丘</t>
    <rPh sb="4" eb="5">
      <t>オカ</t>
    </rPh>
    <phoneticPr fontId="1"/>
  </si>
  <si>
    <t>境フェアリィ</t>
    <rPh sb="0" eb="1">
      <t>サカイ</t>
    </rPh>
    <phoneticPr fontId="1"/>
  </si>
  <si>
    <t>TSV</t>
    <phoneticPr fontId="1"/>
  </si>
  <si>
    <t>グリーンズ</t>
    <phoneticPr fontId="1"/>
  </si>
  <si>
    <t>Happy　ｓｖｃ</t>
    <phoneticPr fontId="1"/>
  </si>
  <si>
    <t>SMAK</t>
    <phoneticPr fontId="1"/>
  </si>
  <si>
    <t>ｍｏｎｍｏｎ</t>
    <phoneticPr fontId="1"/>
  </si>
  <si>
    <t>高崎だるま(L）</t>
    <rPh sb="0" eb="2">
      <t>タカサキ</t>
    </rPh>
    <phoneticPr fontId="1"/>
  </si>
  <si>
    <t>田富</t>
    <rPh sb="0" eb="2">
      <t>タトミ</t>
    </rPh>
    <phoneticPr fontId="1"/>
  </si>
  <si>
    <t>Ｈコート　第８試合</t>
    <rPh sb="5" eb="6">
      <t>ダイ</t>
    </rPh>
    <rPh sb="7" eb="9">
      <t>シアイ</t>
    </rPh>
    <phoneticPr fontId="1"/>
  </si>
  <si>
    <t>第１０試合両チーム</t>
    <phoneticPr fontId="1"/>
  </si>
  <si>
    <t>-</t>
  </si>
  <si>
    <t>１位</t>
  </si>
  <si>
    <t>２位</t>
  </si>
  <si>
    <t>３位</t>
  </si>
  <si>
    <t>４位</t>
  </si>
  <si>
    <t>とちぎＳＶＣ
（栃木県)※棄権</t>
    <rPh sb="8" eb="11">
      <t>トチギケン</t>
    </rPh>
    <rPh sb="13" eb="15">
      <t>キケン</t>
    </rPh>
    <phoneticPr fontId="1"/>
  </si>
  <si>
    <t>とちぎＳＶＣ
（栃木県）※棄権</t>
    <rPh sb="8" eb="11">
      <t>トチギケン</t>
    </rPh>
    <rPh sb="13" eb="15">
      <t>キケン</t>
    </rPh>
    <phoneticPr fontId="1"/>
  </si>
  <si>
    <t>２位</t>
    <rPh sb="1" eb="2">
      <t>クライ</t>
    </rPh>
    <phoneticPr fontId="1"/>
  </si>
  <si>
    <t>３位</t>
    <rPh sb="1" eb="2">
      <t>クライ</t>
    </rPh>
    <phoneticPr fontId="1"/>
  </si>
  <si>
    <t>４位</t>
    <rPh sb="1" eb="2">
      <t>クライ</t>
    </rPh>
    <phoneticPr fontId="1"/>
  </si>
  <si>
    <t>１位</t>
    <rPh sb="1" eb="2">
      <t>クライ</t>
    </rPh>
    <phoneticPr fontId="1"/>
  </si>
  <si>
    <t>１位</t>
    <rPh sb="1" eb="2">
      <t>クライ</t>
    </rPh>
    <phoneticPr fontId="1"/>
  </si>
  <si>
    <t>３位</t>
    <rPh sb="1" eb="2">
      <t>クライ</t>
    </rPh>
    <phoneticPr fontId="1"/>
  </si>
  <si>
    <t>４位</t>
    <rPh sb="1" eb="2">
      <t>クライ</t>
    </rPh>
    <phoneticPr fontId="1"/>
  </si>
  <si>
    <t>２位</t>
    <rPh sb="1" eb="2">
      <t>クライ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</si>
</sst>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9"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2"/>
      <name val="ＭＳ ゴシック"/>
      <family val="3"/>
      <charset val="128"/>
    </font>
    <font>
      <sz val="11"/>
      <color indexed="8"/>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sz val="6"/>
      <name val="ＭＳ ゴシック"/>
      <family val="3"/>
      <charset val="128"/>
    </font>
    <font>
      <b/>
      <sz val="11"/>
      <name val="ＭＳ ゴシック"/>
      <family val="3"/>
      <charset val="128"/>
    </font>
    <font>
      <sz val="18"/>
      <color theme="1"/>
      <name val="ＭＳ ゴシック"/>
      <family val="3"/>
      <charset val="128"/>
    </font>
    <font>
      <sz val="20"/>
      <color theme="1"/>
      <name val="ＭＳ ゴシック"/>
      <family val="3"/>
      <charset val="128"/>
    </font>
    <font>
      <sz val="11"/>
      <name val="ＭＳ Ｐゴシック"/>
      <family val="3"/>
      <charset val="128"/>
    </font>
    <font>
      <sz val="11"/>
      <color indexed="8"/>
      <name val="ＭＳ Ｐゴシック"/>
      <family val="3"/>
      <charset val="128"/>
    </font>
    <font>
      <sz val="12"/>
      <color theme="1"/>
      <name val="ＭＳ ゴシック"/>
      <family val="3"/>
      <charset val="128"/>
    </font>
    <font>
      <sz val="10"/>
      <name val="ＭＳ Ｐゴシック"/>
      <family val="3"/>
      <charset val="128"/>
    </font>
    <font>
      <b/>
      <sz val="10"/>
      <name val="ＭＳ Ｐゴシック"/>
      <family val="3"/>
      <charset val="128"/>
    </font>
    <font>
      <sz val="12"/>
      <color indexed="8"/>
      <name val="ＭＳ Ｐゴシック"/>
      <family val="3"/>
      <charset val="128"/>
    </font>
    <font>
      <b/>
      <sz val="11"/>
      <color rgb="FFFF0000"/>
      <name val="ＭＳ ゴシック"/>
      <family val="3"/>
      <charset val="128"/>
    </font>
  </fonts>
  <fills count="2">
    <fill>
      <patternFill patternType="none"/>
    </fill>
    <fill>
      <patternFill patternType="gray125"/>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top/>
      <bottom/>
      <diagonal style="thin">
        <color indexed="64"/>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Down="1">
      <left style="thin">
        <color indexed="64"/>
      </left>
      <right/>
      <top style="medium">
        <color indexed="64"/>
      </top>
      <bottom/>
      <diagonal style="thin">
        <color indexed="64"/>
      </diagonal>
    </border>
    <border diagonalDown="1">
      <left style="thin">
        <color indexed="64"/>
      </left>
      <right/>
      <top/>
      <bottom style="medium">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style="thin">
        <color indexed="64"/>
      </right>
      <top style="thin">
        <color indexed="64"/>
      </top>
      <bottom style="thin">
        <color indexed="64"/>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style="thin">
        <color indexed="64"/>
      </left>
      <right/>
      <top style="thick">
        <color rgb="FFFF0000"/>
      </top>
      <bottom/>
      <diagonal/>
    </border>
    <border>
      <left/>
      <right style="thick">
        <color rgb="FFFF0000"/>
      </right>
      <top/>
      <bottom/>
      <diagonal/>
    </border>
  </borders>
  <cellStyleXfs count="2">
    <xf numFmtId="0" fontId="0" fillId="0" borderId="0">
      <alignment vertical="center"/>
    </xf>
    <xf numFmtId="0" fontId="13" fillId="0" borderId="0">
      <alignment vertical="center"/>
    </xf>
  </cellStyleXfs>
  <cellXfs count="263">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9" xfId="0" applyFont="1" applyBorder="1" applyAlignment="1">
      <alignment horizontal="center"/>
    </xf>
    <xf numFmtId="0" fontId="6" fillId="0" borderId="20" xfId="0" applyFont="1" applyBorder="1" applyAlignment="1">
      <alignment horizontal="center"/>
    </xf>
    <xf numFmtId="0" fontId="8" fillId="0" borderId="32" xfId="0" applyFont="1" applyBorder="1" applyAlignment="1">
      <alignment horizontal="center"/>
    </xf>
    <xf numFmtId="0" fontId="3"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xf numFmtId="0" fontId="2" fillId="0" borderId="65" xfId="0" applyFont="1" applyBorder="1">
      <alignment vertical="center"/>
    </xf>
    <xf numFmtId="0" fontId="2" fillId="0" borderId="49" xfId="0" applyFont="1" applyBorder="1">
      <alignment vertical="center"/>
    </xf>
    <xf numFmtId="0" fontId="2" fillId="0" borderId="21" xfId="0" applyFont="1" applyBorder="1">
      <alignment vertical="center"/>
    </xf>
    <xf numFmtId="0" fontId="2" fillId="0" borderId="22" xfId="0" applyFont="1" applyBorder="1" applyAlignment="1"/>
    <xf numFmtId="0" fontId="2" fillId="0" borderId="67" xfId="0" applyFont="1" applyBorder="1">
      <alignment vertical="center"/>
    </xf>
    <xf numFmtId="0" fontId="2" fillId="0" borderId="61" xfId="0" applyFont="1" applyBorder="1">
      <alignment vertical="center"/>
    </xf>
    <xf numFmtId="0" fontId="2" fillId="0" borderId="61" xfId="0" applyFont="1" applyBorder="1" applyAlignment="1"/>
    <xf numFmtId="0" fontId="2" fillId="0" borderId="68" xfId="0" applyFont="1" applyBorder="1" applyAlignment="1"/>
    <xf numFmtId="0" fontId="2" fillId="0" borderId="0" xfId="0" applyFont="1" applyAlignment="1">
      <alignment horizontal="center" vertical="center" shrinkToFit="1"/>
    </xf>
    <xf numFmtId="0" fontId="2" fillId="0" borderId="0" xfId="0" applyFont="1" applyAlignment="1">
      <alignment horizontal="center" vertical="top"/>
    </xf>
    <xf numFmtId="0" fontId="2" fillId="0" borderId="16" xfId="0" applyFont="1" applyBorder="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4" fillId="0" borderId="0" xfId="0" applyFont="1" applyAlignment="1">
      <alignment horizontal="center" vertical="center"/>
    </xf>
    <xf numFmtId="0" fontId="14" fillId="0" borderId="16" xfId="0" applyFont="1" applyBorder="1" applyAlignment="1">
      <alignment horizontal="center" vertical="center"/>
    </xf>
    <xf numFmtId="0" fontId="7" fillId="0" borderId="16" xfId="0" applyFont="1" applyBorder="1" applyAlignment="1">
      <alignment horizontal="center" vertical="center" shrinkToFit="1"/>
    </xf>
    <xf numFmtId="0" fontId="2" fillId="0" borderId="16" xfId="0" applyFont="1" applyBorder="1" applyAlignment="1">
      <alignment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15" fillId="0" borderId="10" xfId="0" applyFont="1" applyBorder="1" applyAlignment="1">
      <alignment horizontal="center" vertical="center"/>
    </xf>
    <xf numFmtId="0" fontId="15" fillId="0" borderId="2" xfId="0" applyFont="1" applyBorder="1" applyAlignment="1">
      <alignment horizontal="center" vertical="center"/>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1" xfId="0" applyFont="1" applyBorder="1" applyAlignment="1">
      <alignment horizontal="center" vertical="center"/>
    </xf>
    <xf numFmtId="0" fontId="15" fillId="0" borderId="21" xfId="0" applyFont="1" applyBorder="1" applyAlignment="1">
      <alignment horizontal="center" vertical="center"/>
    </xf>
    <xf numFmtId="0" fontId="15" fillId="0" borderId="0" xfId="0" applyFont="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0" xfId="0" applyFont="1" applyAlignment="1">
      <alignment horizontal="center" vertical="center"/>
    </xf>
    <xf numFmtId="0" fontId="15" fillId="0" borderId="22" xfId="0" applyFont="1" applyBorder="1" applyAlignment="1" applyProtection="1">
      <alignment horizontal="center" vertical="center"/>
      <protection locked="0"/>
    </xf>
    <xf numFmtId="0" fontId="15" fillId="0" borderId="33"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pplyProtection="1">
      <alignment horizontal="center" vertical="center"/>
      <protection locked="0"/>
    </xf>
    <xf numFmtId="176" fontId="15" fillId="0" borderId="0" xfId="0" applyNumberFormat="1" applyFont="1" applyBorder="1" applyAlignment="1">
      <alignment horizontal="center" vertical="center"/>
    </xf>
    <xf numFmtId="0" fontId="15" fillId="0" borderId="0" xfId="0" applyFont="1" applyBorder="1" applyAlignment="1">
      <alignment horizontal="center" vertical="center" shrinkToFit="1"/>
    </xf>
    <xf numFmtId="0" fontId="16" fillId="0" borderId="0"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176" fontId="15" fillId="0" borderId="0" xfId="0" applyNumberFormat="1" applyFont="1" applyAlignment="1">
      <alignment horizontal="center" vertical="center"/>
    </xf>
    <xf numFmtId="0" fontId="15" fillId="0" borderId="0" xfId="0" applyFont="1" applyAlignment="1">
      <alignment horizontal="center" vertical="center" shrinkToFit="1"/>
    </xf>
    <xf numFmtId="0" fontId="16" fillId="0" borderId="0" xfId="0" applyFont="1" applyAlignment="1" applyProtection="1">
      <alignment horizontal="center" vertical="center"/>
      <protection locked="0"/>
    </xf>
    <xf numFmtId="0" fontId="13" fillId="0" borderId="0" xfId="0" applyFont="1">
      <alignment vertical="center"/>
    </xf>
    <xf numFmtId="0" fontId="15" fillId="0" borderId="2"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7" fillId="0" borderId="2" xfId="0" applyFont="1" applyBorder="1" applyProtection="1">
      <alignment vertical="center"/>
      <protection locked="0"/>
    </xf>
    <xf numFmtId="0" fontId="17" fillId="0" borderId="2" xfId="0" applyFont="1" applyBorder="1" applyAlignment="1" applyProtection="1">
      <alignment vertical="center" shrinkToFit="1"/>
      <protection locked="0"/>
    </xf>
    <xf numFmtId="0" fontId="2" fillId="0" borderId="83" xfId="0" applyFont="1" applyBorder="1">
      <alignment vertical="center"/>
    </xf>
    <xf numFmtId="0" fontId="2" fillId="0" borderId="0" xfId="0" applyFont="1" applyBorder="1">
      <alignment vertical="center"/>
    </xf>
    <xf numFmtId="0" fontId="2" fillId="0" borderId="80" xfId="0" applyFont="1" applyBorder="1">
      <alignment vertical="center"/>
    </xf>
    <xf numFmtId="0" fontId="2" fillId="0" borderId="81" xfId="0" applyFont="1" applyBorder="1">
      <alignment vertical="center"/>
    </xf>
    <xf numFmtId="0" fontId="2" fillId="0" borderId="84" xfId="0" applyFont="1" applyBorder="1">
      <alignment vertical="center"/>
    </xf>
    <xf numFmtId="0" fontId="2" fillId="0" borderId="78" xfId="0" applyFont="1" applyBorder="1">
      <alignment vertical="center"/>
    </xf>
    <xf numFmtId="0" fontId="2" fillId="0" borderId="79" xfId="0" applyFont="1" applyBorder="1">
      <alignment vertical="center"/>
    </xf>
    <xf numFmtId="0" fontId="2" fillId="0" borderId="78" xfId="0" applyFont="1" applyBorder="1" applyAlignment="1"/>
    <xf numFmtId="0" fontId="2" fillId="0" borderId="79" xfId="0" applyFont="1" applyBorder="1" applyAlignment="1"/>
    <xf numFmtId="0" fontId="2" fillId="0" borderId="0" xfId="0" applyFont="1" applyBorder="1" applyAlignment="1"/>
    <xf numFmtId="0" fontId="2" fillId="0" borderId="85" xfId="0" applyFont="1" applyBorder="1" applyAlignment="1"/>
    <xf numFmtId="0" fontId="2" fillId="0" borderId="0" xfId="0" applyFont="1" applyBorder="1" applyAlignment="1">
      <alignment horizontal="center" vertical="center"/>
    </xf>
    <xf numFmtId="0" fontId="2" fillId="0" borderId="80" xfId="0" applyFont="1" applyBorder="1" applyAlignment="1"/>
    <xf numFmtId="0" fontId="2" fillId="0" borderId="85" xfId="0" applyFont="1" applyBorder="1">
      <alignment vertical="center"/>
    </xf>
    <xf numFmtId="0" fontId="2" fillId="0" borderId="77" xfId="0" applyFont="1" applyBorder="1">
      <alignment vertical="center"/>
    </xf>
    <xf numFmtId="0" fontId="2" fillId="0" borderId="82" xfId="0" applyFont="1" applyBorder="1">
      <alignment vertical="center"/>
    </xf>
    <xf numFmtId="0" fontId="18" fillId="0" borderId="0" xfId="0" applyFont="1" applyAlignment="1"/>
    <xf numFmtId="0" fontId="17" fillId="0" borderId="2" xfId="0" applyFont="1" applyBorder="1" applyAlignment="1" applyProtection="1">
      <alignment horizontal="center" vertical="center"/>
      <protection locked="0"/>
    </xf>
    <xf numFmtId="0" fontId="17" fillId="0" borderId="2" xfId="0" applyFont="1" applyBorder="1" applyAlignment="1" applyProtection="1">
      <alignment horizontal="center" vertical="center" shrinkToFit="1"/>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8" xfId="0" applyFont="1" applyBorder="1" applyAlignment="1">
      <alignment horizontal="center" vertical="center" wrapText="1"/>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2" fillId="0" borderId="16" xfId="0" applyFont="1" applyBorder="1" applyAlignment="1">
      <alignment horizontal="center" vertical="center" shrinkToFit="1"/>
    </xf>
    <xf numFmtId="0" fontId="7" fillId="0" borderId="16" xfId="0" applyFont="1" applyBorder="1" applyAlignment="1">
      <alignment horizontal="center" vertical="center" shrinkToFit="1"/>
    </xf>
    <xf numFmtId="0" fontId="10" fillId="0" borderId="0" xfId="0" applyFont="1" applyAlignment="1">
      <alignment horizontal="center" vertical="center"/>
    </xf>
    <xf numFmtId="0" fontId="2" fillId="0" borderId="16"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12"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35" xfId="0" applyFont="1" applyBorder="1" applyAlignment="1">
      <alignment horizontal="center" vertical="center" textRotation="255"/>
    </xf>
    <xf numFmtId="0" fontId="4" fillId="0" borderId="42" xfId="0" applyFont="1" applyBorder="1" applyAlignment="1" applyProtection="1">
      <alignment horizontal="center" vertical="center" wrapText="1" shrinkToFit="1"/>
      <protection locked="0"/>
    </xf>
    <xf numFmtId="0" fontId="4" fillId="0" borderId="4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9" xfId="0" applyFont="1" applyBorder="1" applyAlignment="1">
      <alignment horizontal="center" vertical="center" wrapText="1"/>
    </xf>
    <xf numFmtId="0" fontId="6" fillId="0" borderId="20" xfId="0" applyFont="1" applyBorder="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xf>
    <xf numFmtId="0" fontId="6" fillId="0" borderId="22" xfId="0" applyFont="1" applyBorder="1" applyAlignment="1">
      <alignment horizont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8" fillId="0" borderId="33" xfId="0" applyFont="1" applyBorder="1" applyAlignment="1">
      <alignment horizontal="center"/>
    </xf>
    <xf numFmtId="0" fontId="8" fillId="0" borderId="34" xfId="0" applyFont="1" applyBorder="1" applyAlignment="1">
      <alignment horizont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27" xfId="0" applyFont="1" applyBorder="1" applyAlignment="1">
      <alignment horizontal="center" vertical="center"/>
    </xf>
    <xf numFmtId="0" fontId="15" fillId="0" borderId="5" xfId="0" applyFont="1" applyBorder="1" applyAlignment="1">
      <alignment horizontal="center" vertical="center"/>
    </xf>
    <xf numFmtId="0" fontId="15" fillId="0" borderId="16" xfId="0" applyFont="1" applyBorder="1" applyAlignment="1">
      <alignment horizontal="center" vertical="center"/>
    </xf>
    <xf numFmtId="0" fontId="15" fillId="0" borderId="28" xfId="0" applyFont="1" applyBorder="1" applyAlignment="1">
      <alignment horizontal="center" vertical="center"/>
    </xf>
    <xf numFmtId="176" fontId="15" fillId="0" borderId="10" xfId="0" applyNumberFormat="1" applyFont="1" applyBorder="1" applyAlignment="1">
      <alignment horizontal="center" vertical="center"/>
    </xf>
    <xf numFmtId="176" fontId="15" fillId="0" borderId="11" xfId="0" applyNumberFormat="1" applyFont="1" applyBorder="1" applyAlignment="1">
      <alignment horizontal="center" vertical="center"/>
    </xf>
    <xf numFmtId="176" fontId="15" fillId="0" borderId="21"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33" xfId="0" applyNumberFormat="1" applyFont="1" applyBorder="1" applyAlignment="1">
      <alignment horizontal="center" vertical="center"/>
    </xf>
    <xf numFmtId="176" fontId="15" fillId="0" borderId="34" xfId="0" applyNumberFormat="1" applyFont="1" applyBorder="1" applyAlignment="1">
      <alignment horizontal="center" vertical="center"/>
    </xf>
    <xf numFmtId="0" fontId="15" fillId="0" borderId="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28" xfId="0" applyFont="1" applyBorder="1" applyAlignment="1">
      <alignment horizontal="center" vertical="center" shrinkToFit="1"/>
    </xf>
    <xf numFmtId="0" fontId="16" fillId="0" borderId="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5" fillId="0" borderId="54"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6" fillId="0" borderId="55" xfId="0" applyFont="1" applyBorder="1" applyAlignment="1" applyProtection="1">
      <alignment horizontal="center" vertical="center"/>
      <protection locked="0"/>
    </xf>
    <xf numFmtId="0" fontId="16" fillId="0" borderId="59" xfId="0" applyFont="1" applyBorder="1" applyAlignment="1" applyProtection="1">
      <alignment horizontal="center" vertical="center"/>
      <protection locked="0"/>
    </xf>
    <xf numFmtId="0" fontId="2" fillId="0" borderId="6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7" fillId="0" borderId="18"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7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72" xfId="0" applyFont="1" applyBorder="1" applyAlignment="1">
      <alignment horizontal="center" vertical="center" shrinkToFit="1"/>
    </xf>
    <xf numFmtId="0" fontId="7" fillId="0" borderId="15" xfId="0" applyFont="1" applyBorder="1" applyAlignment="1">
      <alignment horizontal="center" vertical="center" wrapText="1"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9" xfId="0" applyFont="1" applyBorder="1" applyAlignment="1">
      <alignment horizontal="center" vertical="center" shrinkToFit="1"/>
    </xf>
    <xf numFmtId="0" fontId="17" fillId="0" borderId="0" xfId="0" applyFont="1" applyAlignment="1" applyProtection="1">
      <alignment horizontal="center" vertical="center"/>
      <protection locked="0"/>
    </xf>
    <xf numFmtId="0" fontId="17" fillId="0" borderId="0" xfId="0" applyFont="1" applyAlignment="1" applyProtection="1">
      <alignment horizontal="center" vertical="center" shrinkToFit="1"/>
      <protection locked="0"/>
    </xf>
    <xf numFmtId="0" fontId="15" fillId="0" borderId="63"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5" fillId="0" borderId="69" xfId="0" applyFont="1" applyBorder="1" applyAlignment="1" applyProtection="1">
      <alignment horizontal="center" vertical="center"/>
      <protection locked="0"/>
    </xf>
    <xf numFmtId="0" fontId="15" fillId="0" borderId="54"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15" fillId="0" borderId="70"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15" fillId="0" borderId="52" xfId="0" applyFont="1" applyBorder="1" applyAlignment="1" applyProtection="1">
      <alignment horizontal="center" vertical="center"/>
      <protection locked="0"/>
    </xf>
    <xf numFmtId="0" fontId="15" fillId="0" borderId="71" xfId="0" applyFont="1" applyBorder="1" applyAlignment="1" applyProtection="1">
      <alignment horizontal="center" vertical="center"/>
      <protection locked="0"/>
    </xf>
    <xf numFmtId="0" fontId="15" fillId="0" borderId="75" xfId="0" applyFont="1" applyBorder="1" applyAlignment="1">
      <alignment horizontal="center" vertical="center"/>
    </xf>
    <xf numFmtId="0" fontId="15" fillId="0" borderId="72" xfId="0" applyFont="1" applyBorder="1" applyAlignment="1">
      <alignment horizontal="center" vertical="center"/>
    </xf>
    <xf numFmtId="0" fontId="15" fillId="0" borderId="76" xfId="0" applyFont="1" applyBorder="1" applyAlignment="1">
      <alignment horizontal="center" vertical="center"/>
    </xf>
    <xf numFmtId="0" fontId="15" fillId="0" borderId="39"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53" xfId="0" applyFont="1" applyBorder="1" applyAlignment="1" applyProtection="1">
      <alignment horizontal="center" vertical="center"/>
      <protection locked="0"/>
    </xf>
    <xf numFmtId="0" fontId="2" fillId="0" borderId="65" xfId="0" applyFont="1" applyBorder="1" applyAlignment="1">
      <alignment horizontal="center" vertical="center"/>
    </xf>
    <xf numFmtId="0" fontId="2" fillId="0" borderId="49"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1" xfId="0" applyFont="1" applyBorder="1" applyAlignment="1">
      <alignment horizontal="center" vertical="center"/>
    </xf>
    <xf numFmtId="0" fontId="2" fillId="0" borderId="68" xfId="0" applyFont="1" applyBorder="1" applyAlignment="1">
      <alignment horizontal="center" vertical="center"/>
    </xf>
    <xf numFmtId="0" fontId="2" fillId="0" borderId="0" xfId="0" applyFont="1" applyAlignment="1">
      <alignment horizontal="center" vertical="center"/>
    </xf>
    <xf numFmtId="0" fontId="2" fillId="0" borderId="6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16" fillId="0" borderId="7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4" fillId="0" borderId="43"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16" fillId="0" borderId="73" xfId="0" applyFont="1" applyBorder="1" applyAlignment="1" applyProtection="1">
      <alignment horizontal="center" vertical="center"/>
      <protection locked="0"/>
    </xf>
    <xf numFmtId="0" fontId="4" fillId="0" borderId="48"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2" fillId="0" borderId="22" xfId="0" applyFont="1" applyBorder="1" applyAlignment="1">
      <alignment horizontal="center" vertical="center"/>
    </xf>
    <xf numFmtId="0" fontId="7" fillId="0" borderId="16"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15" xfId="0" applyFont="1" applyBorder="1" applyAlignment="1">
      <alignment horizontal="center" vertical="center" shrinkToFit="1"/>
    </xf>
    <xf numFmtId="0" fontId="11" fillId="0" borderId="0" xfId="0" applyFont="1" applyAlignment="1">
      <alignment horizontal="center" vertical="center"/>
    </xf>
  </cellXfs>
  <cellStyles count="2">
    <cellStyle name="Excel Built-in Normal"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180975</xdr:colOff>
      <xdr:row>40</xdr:row>
      <xdr:rowOff>9525</xdr:rowOff>
    </xdr:from>
    <xdr:to>
      <xdr:col>33</xdr:col>
      <xdr:colOff>28575</xdr:colOff>
      <xdr:row>43</xdr:row>
      <xdr:rowOff>0</xdr:rowOff>
    </xdr:to>
    <xdr:sp macro="" textlink="">
      <xdr:nvSpPr>
        <xdr:cNvPr id="2" name="大かっこ 1">
          <a:extLst>
            <a:ext uri="{FF2B5EF4-FFF2-40B4-BE49-F238E27FC236}">
              <a16:creationId xmlns:a16="http://schemas.microsoft.com/office/drawing/2014/main" id="{588C63A4-2A36-4981-B9BE-B96680742817}"/>
            </a:ext>
          </a:extLst>
        </xdr:cNvPr>
        <xdr:cNvSpPr/>
      </xdr:nvSpPr>
      <xdr:spPr>
        <a:xfrm>
          <a:off x="5419725" y="113538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40</xdr:row>
      <xdr:rowOff>9525</xdr:rowOff>
    </xdr:from>
    <xdr:to>
      <xdr:col>12</xdr:col>
      <xdr:colOff>28575</xdr:colOff>
      <xdr:row>43</xdr:row>
      <xdr:rowOff>0</xdr:rowOff>
    </xdr:to>
    <xdr:sp macro="" textlink="">
      <xdr:nvSpPr>
        <xdr:cNvPr id="3" name="大かっこ 2">
          <a:extLst>
            <a:ext uri="{FF2B5EF4-FFF2-40B4-BE49-F238E27FC236}">
              <a16:creationId xmlns:a16="http://schemas.microsoft.com/office/drawing/2014/main" id="{B9951C9A-18D0-48E4-92A5-DF72AA7A6833}"/>
            </a:ext>
          </a:extLst>
        </xdr:cNvPr>
        <xdr:cNvSpPr/>
      </xdr:nvSpPr>
      <xdr:spPr>
        <a:xfrm>
          <a:off x="1857375" y="113538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46</xdr:row>
      <xdr:rowOff>9525</xdr:rowOff>
    </xdr:from>
    <xdr:to>
      <xdr:col>33</xdr:col>
      <xdr:colOff>28575</xdr:colOff>
      <xdr:row>49</xdr:row>
      <xdr:rowOff>0</xdr:rowOff>
    </xdr:to>
    <xdr:sp macro="" textlink="">
      <xdr:nvSpPr>
        <xdr:cNvPr id="4" name="大かっこ 3">
          <a:extLst>
            <a:ext uri="{FF2B5EF4-FFF2-40B4-BE49-F238E27FC236}">
              <a16:creationId xmlns:a16="http://schemas.microsoft.com/office/drawing/2014/main" id="{A18A0A5A-CF80-45F9-A214-F1F9C6DC1EC0}"/>
            </a:ext>
          </a:extLst>
        </xdr:cNvPr>
        <xdr:cNvSpPr/>
      </xdr:nvSpPr>
      <xdr:spPr>
        <a:xfrm>
          <a:off x="5419725" y="10029825"/>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46</xdr:row>
      <xdr:rowOff>9525</xdr:rowOff>
    </xdr:from>
    <xdr:to>
      <xdr:col>12</xdr:col>
      <xdr:colOff>28575</xdr:colOff>
      <xdr:row>49</xdr:row>
      <xdr:rowOff>0</xdr:rowOff>
    </xdr:to>
    <xdr:sp macro="" textlink="">
      <xdr:nvSpPr>
        <xdr:cNvPr id="5" name="大かっこ 4">
          <a:extLst>
            <a:ext uri="{FF2B5EF4-FFF2-40B4-BE49-F238E27FC236}">
              <a16:creationId xmlns:a16="http://schemas.microsoft.com/office/drawing/2014/main" id="{2CE859C5-B599-4827-BC09-FBD01E2DEB38}"/>
            </a:ext>
          </a:extLst>
        </xdr:cNvPr>
        <xdr:cNvSpPr/>
      </xdr:nvSpPr>
      <xdr:spPr>
        <a:xfrm>
          <a:off x="1857375" y="10029825"/>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46</xdr:row>
      <xdr:rowOff>9525</xdr:rowOff>
    </xdr:from>
    <xdr:to>
      <xdr:col>33</xdr:col>
      <xdr:colOff>28575</xdr:colOff>
      <xdr:row>49</xdr:row>
      <xdr:rowOff>0</xdr:rowOff>
    </xdr:to>
    <xdr:sp macro="" textlink="">
      <xdr:nvSpPr>
        <xdr:cNvPr id="6" name="大かっこ 5">
          <a:extLst>
            <a:ext uri="{FF2B5EF4-FFF2-40B4-BE49-F238E27FC236}">
              <a16:creationId xmlns:a16="http://schemas.microsoft.com/office/drawing/2014/main" id="{F7CA97F0-A947-40BD-B780-82DDC3325959}"/>
            </a:ext>
          </a:extLst>
        </xdr:cNvPr>
        <xdr:cNvSpPr/>
      </xdr:nvSpPr>
      <xdr:spPr>
        <a:xfrm>
          <a:off x="6257925" y="743902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46</xdr:row>
      <xdr:rowOff>9525</xdr:rowOff>
    </xdr:from>
    <xdr:to>
      <xdr:col>12</xdr:col>
      <xdr:colOff>28575</xdr:colOff>
      <xdr:row>49</xdr:row>
      <xdr:rowOff>0</xdr:rowOff>
    </xdr:to>
    <xdr:sp macro="" textlink="">
      <xdr:nvSpPr>
        <xdr:cNvPr id="7" name="大かっこ 6">
          <a:extLst>
            <a:ext uri="{FF2B5EF4-FFF2-40B4-BE49-F238E27FC236}">
              <a16:creationId xmlns:a16="http://schemas.microsoft.com/office/drawing/2014/main" id="{C431AD7D-8EE0-4A29-98B1-F171D479C914}"/>
            </a:ext>
          </a:extLst>
        </xdr:cNvPr>
        <xdr:cNvSpPr/>
      </xdr:nvSpPr>
      <xdr:spPr>
        <a:xfrm>
          <a:off x="1857375" y="743902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180975</xdr:colOff>
      <xdr:row>41</xdr:row>
      <xdr:rowOff>9525</xdr:rowOff>
    </xdr:from>
    <xdr:to>
      <xdr:col>33</xdr:col>
      <xdr:colOff>28575</xdr:colOff>
      <xdr:row>44</xdr:row>
      <xdr:rowOff>0</xdr:rowOff>
    </xdr:to>
    <xdr:sp macro="" textlink="">
      <xdr:nvSpPr>
        <xdr:cNvPr id="2" name="大かっこ 1">
          <a:extLst>
            <a:ext uri="{FF2B5EF4-FFF2-40B4-BE49-F238E27FC236}">
              <a16:creationId xmlns:a16="http://schemas.microsoft.com/office/drawing/2014/main" id="{36D4D719-055B-4473-BF08-389F7D6C496A}"/>
            </a:ext>
          </a:extLst>
        </xdr:cNvPr>
        <xdr:cNvSpPr/>
      </xdr:nvSpPr>
      <xdr:spPr>
        <a:xfrm>
          <a:off x="6257925" y="726757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41</xdr:row>
      <xdr:rowOff>9525</xdr:rowOff>
    </xdr:from>
    <xdr:to>
      <xdr:col>12</xdr:col>
      <xdr:colOff>28575</xdr:colOff>
      <xdr:row>44</xdr:row>
      <xdr:rowOff>0</xdr:rowOff>
    </xdr:to>
    <xdr:sp macro="" textlink="">
      <xdr:nvSpPr>
        <xdr:cNvPr id="3" name="大かっこ 2">
          <a:extLst>
            <a:ext uri="{FF2B5EF4-FFF2-40B4-BE49-F238E27FC236}">
              <a16:creationId xmlns:a16="http://schemas.microsoft.com/office/drawing/2014/main" id="{0528BCC5-F7DF-4630-80E3-02E6F5397186}"/>
            </a:ext>
          </a:extLst>
        </xdr:cNvPr>
        <xdr:cNvSpPr/>
      </xdr:nvSpPr>
      <xdr:spPr>
        <a:xfrm>
          <a:off x="1857375" y="726757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48</xdr:row>
      <xdr:rowOff>9525</xdr:rowOff>
    </xdr:from>
    <xdr:to>
      <xdr:col>33</xdr:col>
      <xdr:colOff>28575</xdr:colOff>
      <xdr:row>51</xdr:row>
      <xdr:rowOff>0</xdr:rowOff>
    </xdr:to>
    <xdr:sp macro="" textlink="">
      <xdr:nvSpPr>
        <xdr:cNvPr id="4" name="大かっこ 3">
          <a:extLst>
            <a:ext uri="{FF2B5EF4-FFF2-40B4-BE49-F238E27FC236}">
              <a16:creationId xmlns:a16="http://schemas.microsoft.com/office/drawing/2014/main" id="{3B8EE2EB-70DB-444D-8056-01CFD4896A57}"/>
            </a:ext>
          </a:extLst>
        </xdr:cNvPr>
        <xdr:cNvSpPr/>
      </xdr:nvSpPr>
      <xdr:spPr>
        <a:xfrm>
          <a:off x="625792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48</xdr:row>
      <xdr:rowOff>9525</xdr:rowOff>
    </xdr:from>
    <xdr:to>
      <xdr:col>12</xdr:col>
      <xdr:colOff>28575</xdr:colOff>
      <xdr:row>51</xdr:row>
      <xdr:rowOff>0</xdr:rowOff>
    </xdr:to>
    <xdr:sp macro="" textlink="">
      <xdr:nvSpPr>
        <xdr:cNvPr id="5" name="大かっこ 4">
          <a:extLst>
            <a:ext uri="{FF2B5EF4-FFF2-40B4-BE49-F238E27FC236}">
              <a16:creationId xmlns:a16="http://schemas.microsoft.com/office/drawing/2014/main" id="{512DABAF-03EB-4E7B-AA9B-2F68DAEF01FC}"/>
            </a:ext>
          </a:extLst>
        </xdr:cNvPr>
        <xdr:cNvSpPr/>
      </xdr:nvSpPr>
      <xdr:spPr>
        <a:xfrm>
          <a:off x="185737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48</xdr:row>
      <xdr:rowOff>9525</xdr:rowOff>
    </xdr:from>
    <xdr:to>
      <xdr:col>33</xdr:col>
      <xdr:colOff>28575</xdr:colOff>
      <xdr:row>51</xdr:row>
      <xdr:rowOff>0</xdr:rowOff>
    </xdr:to>
    <xdr:sp macro="" textlink="">
      <xdr:nvSpPr>
        <xdr:cNvPr id="6" name="大かっこ 5">
          <a:extLst>
            <a:ext uri="{FF2B5EF4-FFF2-40B4-BE49-F238E27FC236}">
              <a16:creationId xmlns:a16="http://schemas.microsoft.com/office/drawing/2014/main" id="{1D55A3C0-3182-482E-8AFA-A1CBDBB39D45}"/>
            </a:ext>
          </a:extLst>
        </xdr:cNvPr>
        <xdr:cNvSpPr/>
      </xdr:nvSpPr>
      <xdr:spPr>
        <a:xfrm>
          <a:off x="625792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48</xdr:row>
      <xdr:rowOff>9525</xdr:rowOff>
    </xdr:from>
    <xdr:to>
      <xdr:col>12</xdr:col>
      <xdr:colOff>28575</xdr:colOff>
      <xdr:row>51</xdr:row>
      <xdr:rowOff>0</xdr:rowOff>
    </xdr:to>
    <xdr:sp macro="" textlink="">
      <xdr:nvSpPr>
        <xdr:cNvPr id="7" name="大かっこ 6">
          <a:extLst>
            <a:ext uri="{FF2B5EF4-FFF2-40B4-BE49-F238E27FC236}">
              <a16:creationId xmlns:a16="http://schemas.microsoft.com/office/drawing/2014/main" id="{ACEA923B-FC0D-471B-9BC3-597D16FFC284}"/>
            </a:ext>
          </a:extLst>
        </xdr:cNvPr>
        <xdr:cNvSpPr/>
      </xdr:nvSpPr>
      <xdr:spPr>
        <a:xfrm>
          <a:off x="185737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40</xdr:row>
      <xdr:rowOff>9525</xdr:rowOff>
    </xdr:from>
    <xdr:to>
      <xdr:col>15</xdr:col>
      <xdr:colOff>0</xdr:colOff>
      <xdr:row>43</xdr:row>
      <xdr:rowOff>0</xdr:rowOff>
    </xdr:to>
    <xdr:sp macro="" textlink="">
      <xdr:nvSpPr>
        <xdr:cNvPr id="8" name="大かっこ 7">
          <a:extLst>
            <a:ext uri="{FF2B5EF4-FFF2-40B4-BE49-F238E27FC236}">
              <a16:creationId xmlns:a16="http://schemas.microsoft.com/office/drawing/2014/main" id="{B3FFD5B3-C48E-418C-9B44-4D306A700731}"/>
            </a:ext>
          </a:extLst>
        </xdr:cNvPr>
        <xdr:cNvSpPr>
          <a:spLocks noChangeArrowheads="1"/>
        </xdr:cNvSpPr>
      </xdr:nvSpPr>
      <xdr:spPr bwMode="auto">
        <a:xfrm>
          <a:off x="3143250" y="7343775"/>
          <a:ext cx="628650" cy="590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52</xdr:row>
      <xdr:rowOff>19050</xdr:rowOff>
    </xdr:from>
    <xdr:to>
      <xdr:col>15</xdr:col>
      <xdr:colOff>9525</xdr:colOff>
      <xdr:row>55</xdr:row>
      <xdr:rowOff>9525</xdr:rowOff>
    </xdr:to>
    <xdr:sp macro="" textlink="">
      <xdr:nvSpPr>
        <xdr:cNvPr id="9" name="大かっこ 8">
          <a:extLst>
            <a:ext uri="{FF2B5EF4-FFF2-40B4-BE49-F238E27FC236}">
              <a16:creationId xmlns:a16="http://schemas.microsoft.com/office/drawing/2014/main" id="{0B1661B4-1595-4E4F-BCB3-8E8BA4BDDC05}"/>
            </a:ext>
          </a:extLst>
        </xdr:cNvPr>
        <xdr:cNvSpPr>
          <a:spLocks noChangeArrowheads="1"/>
        </xdr:cNvSpPr>
      </xdr:nvSpPr>
      <xdr:spPr bwMode="auto">
        <a:xfrm>
          <a:off x="3143250" y="9753600"/>
          <a:ext cx="638175" cy="590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47</xdr:row>
      <xdr:rowOff>38100</xdr:rowOff>
    </xdr:from>
    <xdr:to>
      <xdr:col>10</xdr:col>
      <xdr:colOff>9525</xdr:colOff>
      <xdr:row>50</xdr:row>
      <xdr:rowOff>0</xdr:rowOff>
    </xdr:to>
    <xdr:sp macro="" textlink="">
      <xdr:nvSpPr>
        <xdr:cNvPr id="10" name="大かっこ 9">
          <a:extLst>
            <a:ext uri="{FF2B5EF4-FFF2-40B4-BE49-F238E27FC236}">
              <a16:creationId xmlns:a16="http://schemas.microsoft.com/office/drawing/2014/main" id="{D1B4E001-DCA3-447F-9AF7-E4F004DA61B7}"/>
            </a:ext>
          </a:extLst>
        </xdr:cNvPr>
        <xdr:cNvSpPr>
          <a:spLocks noChangeArrowheads="1"/>
        </xdr:cNvSpPr>
      </xdr:nvSpPr>
      <xdr:spPr bwMode="auto">
        <a:xfrm>
          <a:off x="2190750" y="3352800"/>
          <a:ext cx="66675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46</xdr:row>
      <xdr:rowOff>28575</xdr:rowOff>
    </xdr:from>
    <xdr:to>
      <xdr:col>18</xdr:col>
      <xdr:colOff>0</xdr:colOff>
      <xdr:row>49</xdr:row>
      <xdr:rowOff>0</xdr:rowOff>
    </xdr:to>
    <xdr:sp macro="" textlink="">
      <xdr:nvSpPr>
        <xdr:cNvPr id="11" name="大かっこ 10">
          <a:extLst>
            <a:ext uri="{FF2B5EF4-FFF2-40B4-BE49-F238E27FC236}">
              <a16:creationId xmlns:a16="http://schemas.microsoft.com/office/drawing/2014/main" id="{2DCA4C98-3E52-4C57-A571-BDF185AA99E6}"/>
            </a:ext>
          </a:extLst>
        </xdr:cNvPr>
        <xdr:cNvSpPr>
          <a:spLocks noChangeArrowheads="1"/>
        </xdr:cNvSpPr>
      </xdr:nvSpPr>
      <xdr:spPr bwMode="auto">
        <a:xfrm>
          <a:off x="3771900" y="8562975"/>
          <a:ext cx="628650"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180975</xdr:colOff>
      <xdr:row>41</xdr:row>
      <xdr:rowOff>9525</xdr:rowOff>
    </xdr:from>
    <xdr:to>
      <xdr:col>33</xdr:col>
      <xdr:colOff>28575</xdr:colOff>
      <xdr:row>44</xdr:row>
      <xdr:rowOff>0</xdr:rowOff>
    </xdr:to>
    <xdr:sp macro="" textlink="">
      <xdr:nvSpPr>
        <xdr:cNvPr id="2" name="大かっこ 1">
          <a:extLst>
            <a:ext uri="{FF2B5EF4-FFF2-40B4-BE49-F238E27FC236}">
              <a16:creationId xmlns:a16="http://schemas.microsoft.com/office/drawing/2014/main" id="{20B78145-0A3C-4C13-BDA7-5D75AAABF542}"/>
            </a:ext>
          </a:extLst>
        </xdr:cNvPr>
        <xdr:cNvSpPr/>
      </xdr:nvSpPr>
      <xdr:spPr>
        <a:xfrm>
          <a:off x="6257925" y="726757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41</xdr:row>
      <xdr:rowOff>9525</xdr:rowOff>
    </xdr:from>
    <xdr:to>
      <xdr:col>12</xdr:col>
      <xdr:colOff>28575</xdr:colOff>
      <xdr:row>44</xdr:row>
      <xdr:rowOff>0</xdr:rowOff>
    </xdr:to>
    <xdr:sp macro="" textlink="">
      <xdr:nvSpPr>
        <xdr:cNvPr id="3" name="大かっこ 2">
          <a:extLst>
            <a:ext uri="{FF2B5EF4-FFF2-40B4-BE49-F238E27FC236}">
              <a16:creationId xmlns:a16="http://schemas.microsoft.com/office/drawing/2014/main" id="{3A9C8264-8168-4EDC-9137-BA1A52AD99C1}"/>
            </a:ext>
          </a:extLst>
        </xdr:cNvPr>
        <xdr:cNvSpPr/>
      </xdr:nvSpPr>
      <xdr:spPr>
        <a:xfrm>
          <a:off x="1857375" y="726757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47</xdr:row>
      <xdr:rowOff>9525</xdr:rowOff>
    </xdr:from>
    <xdr:to>
      <xdr:col>33</xdr:col>
      <xdr:colOff>28575</xdr:colOff>
      <xdr:row>50</xdr:row>
      <xdr:rowOff>0</xdr:rowOff>
    </xdr:to>
    <xdr:sp macro="" textlink="">
      <xdr:nvSpPr>
        <xdr:cNvPr id="4" name="大かっこ 3">
          <a:extLst>
            <a:ext uri="{FF2B5EF4-FFF2-40B4-BE49-F238E27FC236}">
              <a16:creationId xmlns:a16="http://schemas.microsoft.com/office/drawing/2014/main" id="{4F28661F-4D0E-44CC-9A77-6AE086387007}"/>
            </a:ext>
          </a:extLst>
        </xdr:cNvPr>
        <xdr:cNvSpPr/>
      </xdr:nvSpPr>
      <xdr:spPr>
        <a:xfrm>
          <a:off x="625792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47</xdr:row>
      <xdr:rowOff>9525</xdr:rowOff>
    </xdr:from>
    <xdr:to>
      <xdr:col>12</xdr:col>
      <xdr:colOff>28575</xdr:colOff>
      <xdr:row>50</xdr:row>
      <xdr:rowOff>0</xdr:rowOff>
    </xdr:to>
    <xdr:sp macro="" textlink="">
      <xdr:nvSpPr>
        <xdr:cNvPr id="5" name="大かっこ 4">
          <a:extLst>
            <a:ext uri="{FF2B5EF4-FFF2-40B4-BE49-F238E27FC236}">
              <a16:creationId xmlns:a16="http://schemas.microsoft.com/office/drawing/2014/main" id="{BDC8AA9A-7BF4-4A0F-ADA1-6C616DFC679B}"/>
            </a:ext>
          </a:extLst>
        </xdr:cNvPr>
        <xdr:cNvSpPr/>
      </xdr:nvSpPr>
      <xdr:spPr>
        <a:xfrm>
          <a:off x="185737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47</xdr:row>
      <xdr:rowOff>9525</xdr:rowOff>
    </xdr:from>
    <xdr:to>
      <xdr:col>33</xdr:col>
      <xdr:colOff>28575</xdr:colOff>
      <xdr:row>50</xdr:row>
      <xdr:rowOff>0</xdr:rowOff>
    </xdr:to>
    <xdr:sp macro="" textlink="">
      <xdr:nvSpPr>
        <xdr:cNvPr id="6" name="大かっこ 5">
          <a:extLst>
            <a:ext uri="{FF2B5EF4-FFF2-40B4-BE49-F238E27FC236}">
              <a16:creationId xmlns:a16="http://schemas.microsoft.com/office/drawing/2014/main" id="{0DE9339B-D059-4BD4-885C-B4174D041E31}"/>
            </a:ext>
          </a:extLst>
        </xdr:cNvPr>
        <xdr:cNvSpPr/>
      </xdr:nvSpPr>
      <xdr:spPr>
        <a:xfrm>
          <a:off x="625792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47</xdr:row>
      <xdr:rowOff>9525</xdr:rowOff>
    </xdr:from>
    <xdr:to>
      <xdr:col>12</xdr:col>
      <xdr:colOff>28575</xdr:colOff>
      <xdr:row>50</xdr:row>
      <xdr:rowOff>0</xdr:rowOff>
    </xdr:to>
    <xdr:sp macro="" textlink="">
      <xdr:nvSpPr>
        <xdr:cNvPr id="7" name="大かっこ 6">
          <a:extLst>
            <a:ext uri="{FF2B5EF4-FFF2-40B4-BE49-F238E27FC236}">
              <a16:creationId xmlns:a16="http://schemas.microsoft.com/office/drawing/2014/main" id="{EC6AD56A-90D6-4D05-B077-46DE7C8D3182}"/>
            </a:ext>
          </a:extLst>
        </xdr:cNvPr>
        <xdr:cNvSpPr/>
      </xdr:nvSpPr>
      <xdr:spPr>
        <a:xfrm>
          <a:off x="185737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40</xdr:row>
      <xdr:rowOff>9525</xdr:rowOff>
    </xdr:from>
    <xdr:to>
      <xdr:col>15</xdr:col>
      <xdr:colOff>0</xdr:colOff>
      <xdr:row>43</xdr:row>
      <xdr:rowOff>0</xdr:rowOff>
    </xdr:to>
    <xdr:sp macro="" textlink="">
      <xdr:nvSpPr>
        <xdr:cNvPr id="6" name="大かっこ 5">
          <a:extLst>
            <a:ext uri="{FF2B5EF4-FFF2-40B4-BE49-F238E27FC236}">
              <a16:creationId xmlns:a16="http://schemas.microsoft.com/office/drawing/2014/main" id="{0853E878-D3CA-4AD0-94D7-577DDF1A8A29}"/>
            </a:ext>
          </a:extLst>
        </xdr:cNvPr>
        <xdr:cNvSpPr>
          <a:spLocks noChangeArrowheads="1"/>
        </xdr:cNvSpPr>
      </xdr:nvSpPr>
      <xdr:spPr bwMode="auto">
        <a:xfrm>
          <a:off x="2514600" y="7448550"/>
          <a:ext cx="62865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52</xdr:row>
      <xdr:rowOff>19050</xdr:rowOff>
    </xdr:from>
    <xdr:to>
      <xdr:col>15</xdr:col>
      <xdr:colOff>9525</xdr:colOff>
      <xdr:row>55</xdr:row>
      <xdr:rowOff>9525</xdr:rowOff>
    </xdr:to>
    <xdr:sp macro="" textlink="">
      <xdr:nvSpPr>
        <xdr:cNvPr id="7" name="大かっこ 6">
          <a:extLst>
            <a:ext uri="{FF2B5EF4-FFF2-40B4-BE49-F238E27FC236}">
              <a16:creationId xmlns:a16="http://schemas.microsoft.com/office/drawing/2014/main" id="{BE8ECE12-385C-4B02-BC4F-8A5D6F22591F}"/>
            </a:ext>
          </a:extLst>
        </xdr:cNvPr>
        <xdr:cNvSpPr>
          <a:spLocks noChangeArrowheads="1"/>
        </xdr:cNvSpPr>
      </xdr:nvSpPr>
      <xdr:spPr bwMode="auto">
        <a:xfrm>
          <a:off x="2514600" y="9744075"/>
          <a:ext cx="638175"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47</xdr:row>
      <xdr:rowOff>38100</xdr:rowOff>
    </xdr:from>
    <xdr:to>
      <xdr:col>10</xdr:col>
      <xdr:colOff>9525</xdr:colOff>
      <xdr:row>50</xdr:row>
      <xdr:rowOff>0</xdr:rowOff>
    </xdr:to>
    <xdr:sp macro="" textlink="">
      <xdr:nvSpPr>
        <xdr:cNvPr id="8" name="大かっこ 7">
          <a:extLst>
            <a:ext uri="{FF2B5EF4-FFF2-40B4-BE49-F238E27FC236}">
              <a16:creationId xmlns:a16="http://schemas.microsoft.com/office/drawing/2014/main" id="{20F78AF8-5F36-4F02-8AAC-3CB856F7EDC4}"/>
            </a:ext>
          </a:extLst>
        </xdr:cNvPr>
        <xdr:cNvSpPr>
          <a:spLocks noChangeArrowheads="1"/>
        </xdr:cNvSpPr>
      </xdr:nvSpPr>
      <xdr:spPr bwMode="auto">
        <a:xfrm>
          <a:off x="1466850" y="8810625"/>
          <a:ext cx="638175"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46</xdr:row>
      <xdr:rowOff>28575</xdr:rowOff>
    </xdr:from>
    <xdr:to>
      <xdr:col>18</xdr:col>
      <xdr:colOff>0</xdr:colOff>
      <xdr:row>49</xdr:row>
      <xdr:rowOff>0</xdr:rowOff>
    </xdr:to>
    <xdr:sp macro="" textlink="">
      <xdr:nvSpPr>
        <xdr:cNvPr id="9" name="大かっこ 8">
          <a:extLst>
            <a:ext uri="{FF2B5EF4-FFF2-40B4-BE49-F238E27FC236}">
              <a16:creationId xmlns:a16="http://schemas.microsoft.com/office/drawing/2014/main" id="{4496D680-094A-404C-A286-9A40C657552B}"/>
            </a:ext>
          </a:extLst>
        </xdr:cNvPr>
        <xdr:cNvSpPr>
          <a:spLocks noChangeArrowheads="1"/>
        </xdr:cNvSpPr>
      </xdr:nvSpPr>
      <xdr:spPr bwMode="auto">
        <a:xfrm>
          <a:off x="3143250" y="8610600"/>
          <a:ext cx="628650" cy="542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57150</xdr:colOff>
      <xdr:row>56</xdr:row>
      <xdr:rowOff>21590</xdr:rowOff>
    </xdr:from>
    <xdr:to>
      <xdr:col>24</xdr:col>
      <xdr:colOff>255270</xdr:colOff>
      <xdr:row>57</xdr:row>
      <xdr:rowOff>0</xdr:rowOff>
    </xdr:to>
    <xdr:sp macro="" textlink="">
      <xdr:nvSpPr>
        <xdr:cNvPr id="5" name="楕円 6">
          <a:extLst>
            <a:ext uri="{FF2B5EF4-FFF2-40B4-BE49-F238E27FC236}">
              <a16:creationId xmlns:a16="http://schemas.microsoft.com/office/drawing/2014/main" id="{9874241C-9F66-460B-9EAE-01DD14DF5F86}"/>
            </a:ext>
          </a:extLst>
        </xdr:cNvPr>
        <xdr:cNvSpPr/>
      </xdr:nvSpPr>
      <xdr:spPr>
        <a:xfrm>
          <a:off x="5143500" y="8851265"/>
          <a:ext cx="0" cy="12128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twoCellAnchor>
    <xdr:from>
      <xdr:col>24</xdr:col>
      <xdr:colOff>66675</xdr:colOff>
      <xdr:row>60</xdr:row>
      <xdr:rowOff>21590</xdr:rowOff>
    </xdr:from>
    <xdr:to>
      <xdr:col>24</xdr:col>
      <xdr:colOff>264795</xdr:colOff>
      <xdr:row>61</xdr:row>
      <xdr:rowOff>0</xdr:rowOff>
    </xdr:to>
    <xdr:sp macro="" textlink="">
      <xdr:nvSpPr>
        <xdr:cNvPr id="6" name="楕円 7">
          <a:extLst>
            <a:ext uri="{FF2B5EF4-FFF2-40B4-BE49-F238E27FC236}">
              <a16:creationId xmlns:a16="http://schemas.microsoft.com/office/drawing/2014/main" id="{3DA83AAC-D4EB-4902-9E19-28CBFD111BFD}"/>
            </a:ext>
          </a:extLst>
        </xdr:cNvPr>
        <xdr:cNvSpPr/>
      </xdr:nvSpPr>
      <xdr:spPr>
        <a:xfrm>
          <a:off x="5143500" y="9422765"/>
          <a:ext cx="0" cy="12128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twoCellAnchor>
    <xdr:from>
      <xdr:col>24</xdr:col>
      <xdr:colOff>76200</xdr:colOff>
      <xdr:row>58</xdr:row>
      <xdr:rowOff>21590</xdr:rowOff>
    </xdr:from>
    <xdr:to>
      <xdr:col>24</xdr:col>
      <xdr:colOff>274320</xdr:colOff>
      <xdr:row>59</xdr:row>
      <xdr:rowOff>0</xdr:rowOff>
    </xdr:to>
    <xdr:sp macro="" textlink="">
      <xdr:nvSpPr>
        <xdr:cNvPr id="7" name="楕円 8">
          <a:extLst>
            <a:ext uri="{FF2B5EF4-FFF2-40B4-BE49-F238E27FC236}">
              <a16:creationId xmlns:a16="http://schemas.microsoft.com/office/drawing/2014/main" id="{80C2137B-447E-4476-AA3A-4896EDCF7B50}"/>
            </a:ext>
          </a:extLst>
        </xdr:cNvPr>
        <xdr:cNvSpPr/>
      </xdr:nvSpPr>
      <xdr:spPr>
        <a:xfrm>
          <a:off x="5143500" y="9137015"/>
          <a:ext cx="0" cy="12128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twoCellAnchor>
    <xdr:from>
      <xdr:col>24</xdr:col>
      <xdr:colOff>57150</xdr:colOff>
      <xdr:row>17</xdr:row>
      <xdr:rowOff>21590</xdr:rowOff>
    </xdr:from>
    <xdr:to>
      <xdr:col>24</xdr:col>
      <xdr:colOff>255270</xdr:colOff>
      <xdr:row>18</xdr:row>
      <xdr:rowOff>0</xdr:rowOff>
    </xdr:to>
    <xdr:sp macro="" textlink="">
      <xdr:nvSpPr>
        <xdr:cNvPr id="10" name="楕円 6">
          <a:extLst>
            <a:ext uri="{FF2B5EF4-FFF2-40B4-BE49-F238E27FC236}">
              <a16:creationId xmlns:a16="http://schemas.microsoft.com/office/drawing/2014/main" id="{263861AE-DA1E-4006-8955-4CB13F68DA1E}"/>
            </a:ext>
          </a:extLst>
        </xdr:cNvPr>
        <xdr:cNvSpPr/>
      </xdr:nvSpPr>
      <xdr:spPr>
        <a:xfrm>
          <a:off x="5143500" y="2879090"/>
          <a:ext cx="0" cy="12128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twoCellAnchor>
    <xdr:from>
      <xdr:col>24</xdr:col>
      <xdr:colOff>66675</xdr:colOff>
      <xdr:row>21</xdr:row>
      <xdr:rowOff>21590</xdr:rowOff>
    </xdr:from>
    <xdr:to>
      <xdr:col>24</xdr:col>
      <xdr:colOff>264795</xdr:colOff>
      <xdr:row>22</xdr:row>
      <xdr:rowOff>0</xdr:rowOff>
    </xdr:to>
    <xdr:sp macro="" textlink="">
      <xdr:nvSpPr>
        <xdr:cNvPr id="11" name="楕円 7">
          <a:extLst>
            <a:ext uri="{FF2B5EF4-FFF2-40B4-BE49-F238E27FC236}">
              <a16:creationId xmlns:a16="http://schemas.microsoft.com/office/drawing/2014/main" id="{01BAFF01-20AC-408C-A29D-9C92D369F377}"/>
            </a:ext>
          </a:extLst>
        </xdr:cNvPr>
        <xdr:cNvSpPr/>
      </xdr:nvSpPr>
      <xdr:spPr>
        <a:xfrm>
          <a:off x="5143500" y="3450590"/>
          <a:ext cx="0" cy="12128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twoCellAnchor>
    <xdr:from>
      <xdr:col>24</xdr:col>
      <xdr:colOff>50800</xdr:colOff>
      <xdr:row>43</xdr:row>
      <xdr:rowOff>16934</xdr:rowOff>
    </xdr:from>
    <xdr:to>
      <xdr:col>24</xdr:col>
      <xdr:colOff>279400</xdr:colOff>
      <xdr:row>44</xdr:row>
      <xdr:rowOff>42334</xdr:rowOff>
    </xdr:to>
    <xdr:sp macro="" textlink="">
      <xdr:nvSpPr>
        <xdr:cNvPr id="16" name="楕円 5">
          <a:extLst>
            <a:ext uri="{FF2B5EF4-FFF2-40B4-BE49-F238E27FC236}">
              <a16:creationId xmlns:a16="http://schemas.microsoft.com/office/drawing/2014/main" id="{446092C9-32A9-431A-8198-A829FE7C0DEE}"/>
            </a:ext>
          </a:extLst>
        </xdr:cNvPr>
        <xdr:cNvSpPr/>
      </xdr:nvSpPr>
      <xdr:spPr>
        <a:xfrm>
          <a:off x="5143500" y="6855884"/>
          <a:ext cx="0" cy="1682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50801</xdr:colOff>
      <xdr:row>45</xdr:row>
      <xdr:rowOff>16933</xdr:rowOff>
    </xdr:from>
    <xdr:to>
      <xdr:col>24</xdr:col>
      <xdr:colOff>279401</xdr:colOff>
      <xdr:row>46</xdr:row>
      <xdr:rowOff>42333</xdr:rowOff>
    </xdr:to>
    <xdr:sp macro="" textlink="">
      <xdr:nvSpPr>
        <xdr:cNvPr id="17" name="楕円 6">
          <a:extLst>
            <a:ext uri="{FF2B5EF4-FFF2-40B4-BE49-F238E27FC236}">
              <a16:creationId xmlns:a16="http://schemas.microsoft.com/office/drawing/2014/main" id="{F7C905E7-16E6-4341-A871-069453759F28}"/>
            </a:ext>
          </a:extLst>
        </xdr:cNvPr>
        <xdr:cNvSpPr/>
      </xdr:nvSpPr>
      <xdr:spPr>
        <a:xfrm>
          <a:off x="5143500" y="7141633"/>
          <a:ext cx="0" cy="1682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33866</xdr:colOff>
      <xdr:row>43</xdr:row>
      <xdr:rowOff>0</xdr:rowOff>
    </xdr:from>
    <xdr:to>
      <xdr:col>24</xdr:col>
      <xdr:colOff>279399</xdr:colOff>
      <xdr:row>44</xdr:row>
      <xdr:rowOff>42334</xdr:rowOff>
    </xdr:to>
    <xdr:sp macro="" textlink="">
      <xdr:nvSpPr>
        <xdr:cNvPr id="21" name="楕円 5">
          <a:extLst>
            <a:ext uri="{FF2B5EF4-FFF2-40B4-BE49-F238E27FC236}">
              <a16:creationId xmlns:a16="http://schemas.microsoft.com/office/drawing/2014/main" id="{219542D1-64AF-48F9-9D4C-75C838A1A15E}"/>
            </a:ext>
          </a:extLst>
        </xdr:cNvPr>
        <xdr:cNvSpPr/>
      </xdr:nvSpPr>
      <xdr:spPr>
        <a:xfrm>
          <a:off x="5143500" y="6838950"/>
          <a:ext cx="0" cy="18520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24</xdr:col>
      <xdr:colOff>42333</xdr:colOff>
      <xdr:row>45</xdr:row>
      <xdr:rowOff>8467</xdr:rowOff>
    </xdr:from>
    <xdr:to>
      <xdr:col>24</xdr:col>
      <xdr:colOff>287866</xdr:colOff>
      <xdr:row>46</xdr:row>
      <xdr:rowOff>50801</xdr:rowOff>
    </xdr:to>
    <xdr:sp macro="" textlink="">
      <xdr:nvSpPr>
        <xdr:cNvPr id="22" name="楕円 6">
          <a:extLst>
            <a:ext uri="{FF2B5EF4-FFF2-40B4-BE49-F238E27FC236}">
              <a16:creationId xmlns:a16="http://schemas.microsoft.com/office/drawing/2014/main" id="{D2B73E4D-342D-412B-8AEE-A31ECD9295D3}"/>
            </a:ext>
          </a:extLst>
        </xdr:cNvPr>
        <xdr:cNvSpPr/>
      </xdr:nvSpPr>
      <xdr:spPr>
        <a:xfrm>
          <a:off x="5143500" y="7133167"/>
          <a:ext cx="0" cy="18520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24</xdr:col>
      <xdr:colOff>33866</xdr:colOff>
      <xdr:row>47</xdr:row>
      <xdr:rowOff>1</xdr:rowOff>
    </xdr:from>
    <xdr:to>
      <xdr:col>24</xdr:col>
      <xdr:colOff>279399</xdr:colOff>
      <xdr:row>48</xdr:row>
      <xdr:rowOff>42334</xdr:rowOff>
    </xdr:to>
    <xdr:sp macro="" textlink="">
      <xdr:nvSpPr>
        <xdr:cNvPr id="23" name="楕円 7">
          <a:extLst>
            <a:ext uri="{FF2B5EF4-FFF2-40B4-BE49-F238E27FC236}">
              <a16:creationId xmlns:a16="http://schemas.microsoft.com/office/drawing/2014/main" id="{947869D7-F38E-4052-92A6-07DEA987C03F}"/>
            </a:ext>
          </a:extLst>
        </xdr:cNvPr>
        <xdr:cNvSpPr/>
      </xdr:nvSpPr>
      <xdr:spPr>
        <a:xfrm>
          <a:off x="5143500" y="7410451"/>
          <a:ext cx="0" cy="185208"/>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0</xdr:col>
      <xdr:colOff>104775</xdr:colOff>
      <xdr:row>45</xdr:row>
      <xdr:rowOff>38100</xdr:rowOff>
    </xdr:from>
    <xdr:to>
      <xdr:col>0</xdr:col>
      <xdr:colOff>438150</xdr:colOff>
      <xdr:row>46</xdr:row>
      <xdr:rowOff>114300</xdr:rowOff>
    </xdr:to>
    <xdr:sp macro="" textlink="">
      <xdr:nvSpPr>
        <xdr:cNvPr id="28" name="Oval 9">
          <a:extLst>
            <a:ext uri="{FF2B5EF4-FFF2-40B4-BE49-F238E27FC236}">
              <a16:creationId xmlns:a16="http://schemas.microsoft.com/office/drawing/2014/main" id="{868AC500-959F-42ED-B0D1-0D0B6E8342B1}"/>
            </a:ext>
          </a:extLst>
        </xdr:cNvPr>
        <xdr:cNvSpPr>
          <a:spLocks noChangeArrowheads="1"/>
        </xdr:cNvSpPr>
      </xdr:nvSpPr>
      <xdr:spPr bwMode="auto">
        <a:xfrm>
          <a:off x="104775" y="7162800"/>
          <a:ext cx="333375" cy="219075"/>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43</xdr:row>
      <xdr:rowOff>19050</xdr:rowOff>
    </xdr:from>
    <xdr:to>
      <xdr:col>24</xdr:col>
      <xdr:colOff>266700</xdr:colOff>
      <xdr:row>44</xdr:row>
      <xdr:rowOff>9525</xdr:rowOff>
    </xdr:to>
    <xdr:sp macro="" textlink="">
      <xdr:nvSpPr>
        <xdr:cNvPr id="29" name="Oval 5">
          <a:extLst>
            <a:ext uri="{FF2B5EF4-FFF2-40B4-BE49-F238E27FC236}">
              <a16:creationId xmlns:a16="http://schemas.microsoft.com/office/drawing/2014/main" id="{5A57D053-0C09-4AC3-A342-28C6BD6A6127}"/>
            </a:ext>
          </a:extLst>
        </xdr:cNvPr>
        <xdr:cNvSpPr>
          <a:spLocks noChangeArrowheads="1"/>
        </xdr:cNvSpPr>
      </xdr:nvSpPr>
      <xdr:spPr bwMode="auto">
        <a:xfrm>
          <a:off x="5143500" y="6858000"/>
          <a:ext cx="0" cy="13335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45</xdr:row>
      <xdr:rowOff>28575</xdr:rowOff>
    </xdr:from>
    <xdr:to>
      <xdr:col>24</xdr:col>
      <xdr:colOff>266700</xdr:colOff>
      <xdr:row>46</xdr:row>
      <xdr:rowOff>9525</xdr:rowOff>
    </xdr:to>
    <xdr:sp macro="" textlink="">
      <xdr:nvSpPr>
        <xdr:cNvPr id="30" name="Oval 6">
          <a:extLst>
            <a:ext uri="{FF2B5EF4-FFF2-40B4-BE49-F238E27FC236}">
              <a16:creationId xmlns:a16="http://schemas.microsoft.com/office/drawing/2014/main" id="{4AC019FF-04B2-4D09-A101-DFFDC9CD13DC}"/>
            </a:ext>
          </a:extLst>
        </xdr:cNvPr>
        <xdr:cNvSpPr>
          <a:spLocks noChangeArrowheads="1"/>
        </xdr:cNvSpPr>
      </xdr:nvSpPr>
      <xdr:spPr bwMode="auto">
        <a:xfrm>
          <a:off x="5143500" y="7153275"/>
          <a:ext cx="0" cy="123825"/>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47</xdr:row>
      <xdr:rowOff>28575</xdr:rowOff>
    </xdr:from>
    <xdr:to>
      <xdr:col>24</xdr:col>
      <xdr:colOff>266700</xdr:colOff>
      <xdr:row>48</xdr:row>
      <xdr:rowOff>19050</xdr:rowOff>
    </xdr:to>
    <xdr:sp macro="" textlink="">
      <xdr:nvSpPr>
        <xdr:cNvPr id="31" name="Oval 7">
          <a:extLst>
            <a:ext uri="{FF2B5EF4-FFF2-40B4-BE49-F238E27FC236}">
              <a16:creationId xmlns:a16="http://schemas.microsoft.com/office/drawing/2014/main" id="{51E445B8-290D-4DA8-9D12-607E33A20524}"/>
            </a:ext>
          </a:extLst>
        </xdr:cNvPr>
        <xdr:cNvSpPr>
          <a:spLocks noChangeArrowheads="1"/>
        </xdr:cNvSpPr>
      </xdr:nvSpPr>
      <xdr:spPr bwMode="auto">
        <a:xfrm>
          <a:off x="5143500" y="7439025"/>
          <a:ext cx="0" cy="13335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17</xdr:row>
      <xdr:rowOff>19050</xdr:rowOff>
    </xdr:from>
    <xdr:to>
      <xdr:col>24</xdr:col>
      <xdr:colOff>266700</xdr:colOff>
      <xdr:row>18</xdr:row>
      <xdr:rowOff>9525</xdr:rowOff>
    </xdr:to>
    <xdr:sp macro="" textlink="">
      <xdr:nvSpPr>
        <xdr:cNvPr id="36" name="Oval 5">
          <a:extLst>
            <a:ext uri="{FF2B5EF4-FFF2-40B4-BE49-F238E27FC236}">
              <a16:creationId xmlns:a16="http://schemas.microsoft.com/office/drawing/2014/main" id="{6486AAC7-A1A7-4123-984F-91D7C5B1F15C}"/>
            </a:ext>
          </a:extLst>
        </xdr:cNvPr>
        <xdr:cNvSpPr>
          <a:spLocks noChangeArrowheads="1"/>
        </xdr:cNvSpPr>
      </xdr:nvSpPr>
      <xdr:spPr bwMode="auto">
        <a:xfrm>
          <a:off x="5143500" y="2876550"/>
          <a:ext cx="0" cy="13335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19</xdr:row>
      <xdr:rowOff>28575</xdr:rowOff>
    </xdr:from>
    <xdr:to>
      <xdr:col>24</xdr:col>
      <xdr:colOff>266700</xdr:colOff>
      <xdr:row>20</xdr:row>
      <xdr:rowOff>9525</xdr:rowOff>
    </xdr:to>
    <xdr:sp macro="" textlink="">
      <xdr:nvSpPr>
        <xdr:cNvPr id="37" name="Oval 6">
          <a:extLst>
            <a:ext uri="{FF2B5EF4-FFF2-40B4-BE49-F238E27FC236}">
              <a16:creationId xmlns:a16="http://schemas.microsoft.com/office/drawing/2014/main" id="{39A3318D-91BC-435F-A927-9CA825148450}"/>
            </a:ext>
          </a:extLst>
        </xdr:cNvPr>
        <xdr:cNvSpPr>
          <a:spLocks noChangeArrowheads="1"/>
        </xdr:cNvSpPr>
      </xdr:nvSpPr>
      <xdr:spPr bwMode="auto">
        <a:xfrm>
          <a:off x="5143500" y="3171825"/>
          <a:ext cx="0" cy="123825"/>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21</xdr:row>
      <xdr:rowOff>28575</xdr:rowOff>
    </xdr:from>
    <xdr:to>
      <xdr:col>24</xdr:col>
      <xdr:colOff>266700</xdr:colOff>
      <xdr:row>22</xdr:row>
      <xdr:rowOff>19050</xdr:rowOff>
    </xdr:to>
    <xdr:sp macro="" textlink="">
      <xdr:nvSpPr>
        <xdr:cNvPr id="38" name="Oval 7">
          <a:extLst>
            <a:ext uri="{FF2B5EF4-FFF2-40B4-BE49-F238E27FC236}">
              <a16:creationId xmlns:a16="http://schemas.microsoft.com/office/drawing/2014/main" id="{CDED71DD-B276-4257-9DFA-2FF8BF19248E}"/>
            </a:ext>
          </a:extLst>
        </xdr:cNvPr>
        <xdr:cNvSpPr>
          <a:spLocks noChangeArrowheads="1"/>
        </xdr:cNvSpPr>
      </xdr:nvSpPr>
      <xdr:spPr bwMode="auto">
        <a:xfrm>
          <a:off x="5143500" y="3457575"/>
          <a:ext cx="0" cy="13335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23</xdr:row>
      <xdr:rowOff>28575</xdr:rowOff>
    </xdr:from>
    <xdr:to>
      <xdr:col>24</xdr:col>
      <xdr:colOff>266700</xdr:colOff>
      <xdr:row>24</xdr:row>
      <xdr:rowOff>19050</xdr:rowOff>
    </xdr:to>
    <xdr:sp macro="" textlink="">
      <xdr:nvSpPr>
        <xdr:cNvPr id="39" name="Oval 8">
          <a:extLst>
            <a:ext uri="{FF2B5EF4-FFF2-40B4-BE49-F238E27FC236}">
              <a16:creationId xmlns:a16="http://schemas.microsoft.com/office/drawing/2014/main" id="{72328D82-66D0-4E7D-8715-56364256EF3C}"/>
            </a:ext>
          </a:extLst>
        </xdr:cNvPr>
        <xdr:cNvSpPr>
          <a:spLocks noChangeArrowheads="1"/>
        </xdr:cNvSpPr>
      </xdr:nvSpPr>
      <xdr:spPr bwMode="auto">
        <a:xfrm>
          <a:off x="5143500" y="3743325"/>
          <a:ext cx="0" cy="13335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1"/>
  <sheetViews>
    <sheetView topLeftCell="A19" workbookViewId="0">
      <selection activeCell="BH51" sqref="BH51"/>
    </sheetView>
  </sheetViews>
  <sheetFormatPr defaultColWidth="9" defaultRowHeight="13.5" x14ac:dyDescent="0.4"/>
  <cols>
    <col min="1" max="72" width="2.75" style="1" customWidth="1"/>
    <col min="73" max="16384" width="9" style="1"/>
  </cols>
  <sheetData>
    <row r="1" spans="1:41" ht="30" customHeight="1" x14ac:dyDescent="0.4">
      <c r="A1" s="107" t="s">
        <v>90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1" s="3" customFormat="1" ht="18.75" customHeight="1" thickBot="1" x14ac:dyDescent="0.45">
      <c r="A2" s="2" t="s">
        <v>91</v>
      </c>
      <c r="G2" s="4"/>
      <c r="H2" s="4"/>
      <c r="I2" s="4"/>
      <c r="J2" s="4"/>
      <c r="K2" s="4"/>
      <c r="L2" s="4"/>
      <c r="M2" s="4"/>
      <c r="N2" s="4"/>
      <c r="O2" s="4"/>
      <c r="P2" s="4"/>
      <c r="Q2" s="4"/>
      <c r="R2" s="4"/>
      <c r="S2" s="4"/>
      <c r="T2" s="4"/>
      <c r="U2" s="4"/>
      <c r="V2" s="4"/>
      <c r="W2" s="4"/>
      <c r="X2" s="4"/>
      <c r="Y2" s="4"/>
      <c r="Z2" s="4"/>
      <c r="AA2" s="4"/>
      <c r="AB2" s="4"/>
      <c r="AC2" s="4"/>
      <c r="AD2" s="4"/>
      <c r="AE2" s="5"/>
      <c r="AF2" s="4"/>
      <c r="AG2" s="4"/>
      <c r="AH2" s="4"/>
      <c r="AI2" s="4"/>
      <c r="AJ2" s="4"/>
      <c r="AK2" s="4"/>
      <c r="AL2" s="4"/>
      <c r="AM2" s="4"/>
      <c r="AN2" s="4"/>
    </row>
    <row r="3" spans="1:41" s="3" customFormat="1" ht="18.75" customHeight="1" x14ac:dyDescent="0.15">
      <c r="A3" s="129"/>
      <c r="B3" s="130"/>
      <c r="C3" s="130"/>
      <c r="D3" s="130"/>
      <c r="E3" s="130"/>
      <c r="F3" s="131"/>
      <c r="G3" s="86">
        <f>A6</f>
        <v>1</v>
      </c>
      <c r="H3" s="87"/>
      <c r="I3" s="87"/>
      <c r="J3" s="87"/>
      <c r="K3" s="87"/>
      <c r="L3" s="88"/>
      <c r="M3" s="86">
        <f>A9</f>
        <v>2</v>
      </c>
      <c r="N3" s="87"/>
      <c r="O3" s="87"/>
      <c r="P3" s="87"/>
      <c r="Q3" s="87"/>
      <c r="R3" s="88"/>
      <c r="S3" s="86">
        <f>A12</f>
        <v>3</v>
      </c>
      <c r="T3" s="87"/>
      <c r="U3" s="87"/>
      <c r="V3" s="87"/>
      <c r="W3" s="87"/>
      <c r="X3" s="88"/>
      <c r="Y3" s="86">
        <f>A15</f>
        <v>4</v>
      </c>
      <c r="Z3" s="87"/>
      <c r="AA3" s="87"/>
      <c r="AB3" s="87"/>
      <c r="AC3" s="87"/>
      <c r="AD3" s="89"/>
      <c r="AE3" s="90" t="s">
        <v>0</v>
      </c>
      <c r="AF3" s="132" t="s">
        <v>1</v>
      </c>
      <c r="AG3" s="6" t="s">
        <v>2</v>
      </c>
      <c r="AH3" s="6" t="s">
        <v>3</v>
      </c>
      <c r="AI3" s="109" t="s">
        <v>2</v>
      </c>
      <c r="AJ3" s="110"/>
      <c r="AK3" s="111" t="s">
        <v>4</v>
      </c>
      <c r="AL3" s="111" t="s">
        <v>5</v>
      </c>
      <c r="AM3" s="114" t="s">
        <v>6</v>
      </c>
      <c r="AN3" s="115"/>
      <c r="AO3" s="120" t="s">
        <v>7</v>
      </c>
    </row>
    <row r="4" spans="1:41" s="3" customFormat="1" ht="18.75" customHeight="1" x14ac:dyDescent="0.15">
      <c r="A4" s="93" t="s">
        <v>13</v>
      </c>
      <c r="B4" s="94"/>
      <c r="C4" s="94"/>
      <c r="D4" s="94"/>
      <c r="E4" s="94"/>
      <c r="F4" s="95"/>
      <c r="G4" s="96" t="s">
        <v>81</v>
      </c>
      <c r="H4" s="97"/>
      <c r="I4" s="97"/>
      <c r="J4" s="97"/>
      <c r="K4" s="97"/>
      <c r="L4" s="98"/>
      <c r="M4" s="96" t="s">
        <v>82</v>
      </c>
      <c r="N4" s="97"/>
      <c r="O4" s="97"/>
      <c r="P4" s="97"/>
      <c r="Q4" s="97"/>
      <c r="R4" s="98"/>
      <c r="S4" s="96" t="s">
        <v>83</v>
      </c>
      <c r="T4" s="97"/>
      <c r="U4" s="97"/>
      <c r="V4" s="97"/>
      <c r="W4" s="97"/>
      <c r="X4" s="98"/>
      <c r="Y4" s="123" t="s">
        <v>85</v>
      </c>
      <c r="Z4" s="124"/>
      <c r="AA4" s="124"/>
      <c r="AB4" s="124"/>
      <c r="AC4" s="124"/>
      <c r="AD4" s="125"/>
      <c r="AE4" s="91"/>
      <c r="AF4" s="133"/>
      <c r="AG4" s="7"/>
      <c r="AH4" s="7"/>
      <c r="AI4" s="135" t="s">
        <v>3</v>
      </c>
      <c r="AJ4" s="136"/>
      <c r="AK4" s="112"/>
      <c r="AL4" s="112"/>
      <c r="AM4" s="116"/>
      <c r="AN4" s="117"/>
      <c r="AO4" s="121"/>
    </row>
    <row r="5" spans="1:41" s="3" customFormat="1" ht="18.75" customHeight="1" thickBot="1" x14ac:dyDescent="0.2">
      <c r="A5" s="137"/>
      <c r="B5" s="138"/>
      <c r="C5" s="138"/>
      <c r="D5" s="138"/>
      <c r="E5" s="138"/>
      <c r="F5" s="139"/>
      <c r="G5" s="99"/>
      <c r="H5" s="100"/>
      <c r="I5" s="100"/>
      <c r="J5" s="100"/>
      <c r="K5" s="100"/>
      <c r="L5" s="101"/>
      <c r="M5" s="102"/>
      <c r="N5" s="103"/>
      <c r="O5" s="103"/>
      <c r="P5" s="103"/>
      <c r="Q5" s="103"/>
      <c r="R5" s="104"/>
      <c r="S5" s="99"/>
      <c r="T5" s="100"/>
      <c r="U5" s="100"/>
      <c r="V5" s="100"/>
      <c r="W5" s="100"/>
      <c r="X5" s="101"/>
      <c r="Y5" s="126"/>
      <c r="Z5" s="127"/>
      <c r="AA5" s="127"/>
      <c r="AB5" s="127"/>
      <c r="AC5" s="127"/>
      <c r="AD5" s="128"/>
      <c r="AE5" s="92"/>
      <c r="AF5" s="134"/>
      <c r="AG5" s="8" t="s">
        <v>8</v>
      </c>
      <c r="AH5" s="8" t="s">
        <v>8</v>
      </c>
      <c r="AI5" s="140" t="s">
        <v>9</v>
      </c>
      <c r="AJ5" s="141"/>
      <c r="AK5" s="113"/>
      <c r="AL5" s="113"/>
      <c r="AM5" s="118"/>
      <c r="AN5" s="119"/>
      <c r="AO5" s="122"/>
    </row>
    <row r="6" spans="1:41" s="3" customFormat="1" ht="18.75" customHeight="1" x14ac:dyDescent="0.4">
      <c r="A6" s="142">
        <v>1</v>
      </c>
      <c r="B6" s="143"/>
      <c r="C6" s="143"/>
      <c r="D6" s="143"/>
      <c r="E6" s="143"/>
      <c r="F6" s="144"/>
      <c r="G6" s="145"/>
      <c r="H6" s="146"/>
      <c r="I6" s="146"/>
      <c r="J6" s="146"/>
      <c r="K6" s="146"/>
      <c r="L6" s="147"/>
      <c r="M6" s="33"/>
      <c r="N6" s="34"/>
      <c r="O6" s="35">
        <v>12</v>
      </c>
      <c r="P6" s="34" t="s">
        <v>304</v>
      </c>
      <c r="Q6" s="36">
        <v>15</v>
      </c>
      <c r="R6" s="37"/>
      <c r="S6" s="33"/>
      <c r="T6" s="34"/>
      <c r="U6" s="35">
        <v>15</v>
      </c>
      <c r="V6" s="34" t="s">
        <v>304</v>
      </c>
      <c r="W6" s="36">
        <v>12</v>
      </c>
      <c r="X6" s="37"/>
      <c r="Y6" s="33"/>
      <c r="Z6" s="34"/>
      <c r="AA6" s="35">
        <v>15</v>
      </c>
      <c r="AB6" s="34" t="s">
        <v>304</v>
      </c>
      <c r="AC6" s="36">
        <v>9</v>
      </c>
      <c r="AD6" s="34"/>
      <c r="AE6" s="154">
        <f>COUNTIF(A6:AD8,"○")</f>
        <v>2</v>
      </c>
      <c r="AF6" s="157">
        <f>COUNTIF(A6:AD8,"●")</f>
        <v>1</v>
      </c>
      <c r="AG6" s="157">
        <f>N7+T7+Z7</f>
        <v>4</v>
      </c>
      <c r="AH6" s="157">
        <f>R7+X7+AD7</f>
        <v>2</v>
      </c>
      <c r="AI6" s="160">
        <f>IF(AH6=0,"----",AG6/AH6)</f>
        <v>2</v>
      </c>
      <c r="AJ6" s="161"/>
      <c r="AK6" s="166">
        <f>SUM(,O6:O8,U6:U8,AA6:AA8)</f>
        <v>86</v>
      </c>
      <c r="AL6" s="166">
        <f>SUM(Q6:Q8,W6:W8,AC6:AC8)</f>
        <v>77</v>
      </c>
      <c r="AM6" s="160">
        <f>AK6/AL6</f>
        <v>1.1168831168831168</v>
      </c>
      <c r="AN6" s="161"/>
      <c r="AO6" s="169">
        <v>2</v>
      </c>
    </row>
    <row r="7" spans="1:41" s="3" customFormat="1" ht="18.75" customHeight="1" x14ac:dyDescent="0.4">
      <c r="A7" s="96" t="s">
        <v>81</v>
      </c>
      <c r="B7" s="97"/>
      <c r="C7" s="97"/>
      <c r="D7" s="97"/>
      <c r="E7" s="97"/>
      <c r="F7" s="98"/>
      <c r="G7" s="148"/>
      <c r="H7" s="149"/>
      <c r="I7" s="149"/>
      <c r="J7" s="149"/>
      <c r="K7" s="149"/>
      <c r="L7" s="150"/>
      <c r="M7" s="38" t="str">
        <f>IF(N7&gt;R7,"○",IF(N7=R7,"△",IF(N7&lt;R7,"●")))</f>
        <v>●</v>
      </c>
      <c r="N7" s="39">
        <v>0</v>
      </c>
      <c r="O7" s="40">
        <v>12</v>
      </c>
      <c r="P7" s="41" t="str">
        <f>IF(O7="","","-")</f>
        <v>-</v>
      </c>
      <c r="Q7" s="42">
        <v>15</v>
      </c>
      <c r="R7" s="42">
        <v>2</v>
      </c>
      <c r="S7" s="38" t="str">
        <f>IF(T7&gt;X7,"○",IF(T7=X7,"△",IF(T7&lt;X7,"●")))</f>
        <v>○</v>
      </c>
      <c r="T7" s="39">
        <v>2</v>
      </c>
      <c r="U7" s="40">
        <v>17</v>
      </c>
      <c r="V7" s="41" t="str">
        <f>IF(U7="","","-")</f>
        <v>-</v>
      </c>
      <c r="W7" s="42">
        <v>16</v>
      </c>
      <c r="X7" s="42">
        <v>0</v>
      </c>
      <c r="Y7" s="38" t="str">
        <f>IF(Z7&gt;AD7,"○",IF(Z7=AD7,"△",IF(Z7&lt;AD7,"●")))</f>
        <v>○</v>
      </c>
      <c r="Z7" s="39">
        <v>2</v>
      </c>
      <c r="AA7" s="40">
        <v>15</v>
      </c>
      <c r="AB7" s="41" t="str">
        <f>IF(AA7="","","-")</f>
        <v>-</v>
      </c>
      <c r="AC7" s="42">
        <v>10</v>
      </c>
      <c r="AD7" s="39">
        <v>0</v>
      </c>
      <c r="AE7" s="155"/>
      <c r="AF7" s="158"/>
      <c r="AG7" s="158"/>
      <c r="AH7" s="158"/>
      <c r="AI7" s="162"/>
      <c r="AJ7" s="163"/>
      <c r="AK7" s="167"/>
      <c r="AL7" s="167"/>
      <c r="AM7" s="162"/>
      <c r="AN7" s="163"/>
      <c r="AO7" s="170"/>
    </row>
    <row r="8" spans="1:41" s="3" customFormat="1" ht="18.75" customHeight="1" thickBot="1" x14ac:dyDescent="0.45">
      <c r="A8" s="99"/>
      <c r="B8" s="100"/>
      <c r="C8" s="100"/>
      <c r="D8" s="100"/>
      <c r="E8" s="100"/>
      <c r="F8" s="101"/>
      <c r="G8" s="151"/>
      <c r="H8" s="152"/>
      <c r="I8" s="152"/>
      <c r="J8" s="152"/>
      <c r="K8" s="152"/>
      <c r="L8" s="153"/>
      <c r="M8" s="43"/>
      <c r="N8" s="44"/>
      <c r="O8" s="45"/>
      <c r="P8" s="44" t="str">
        <f>IF(O8="","","-")</f>
        <v/>
      </c>
      <c r="Q8" s="46"/>
      <c r="R8" s="47"/>
      <c r="S8" s="43"/>
      <c r="T8" s="44"/>
      <c r="U8" s="45"/>
      <c r="V8" s="44" t="str">
        <f>IF(U8="","","-")</f>
        <v/>
      </c>
      <c r="W8" s="46"/>
      <c r="X8" s="47"/>
      <c r="Y8" s="43"/>
      <c r="Z8" s="44"/>
      <c r="AA8" s="45"/>
      <c r="AB8" s="44" t="str">
        <f>IF(AA8="","","-")</f>
        <v/>
      </c>
      <c r="AC8" s="46"/>
      <c r="AD8" s="44"/>
      <c r="AE8" s="156"/>
      <c r="AF8" s="159"/>
      <c r="AG8" s="159"/>
      <c r="AH8" s="159"/>
      <c r="AI8" s="164"/>
      <c r="AJ8" s="165"/>
      <c r="AK8" s="168"/>
      <c r="AL8" s="168"/>
      <c r="AM8" s="164"/>
      <c r="AN8" s="165"/>
      <c r="AO8" s="171"/>
    </row>
    <row r="9" spans="1:41" s="3" customFormat="1" ht="18.75" customHeight="1" x14ac:dyDescent="0.4">
      <c r="A9" s="172">
        <v>2</v>
      </c>
      <c r="B9" s="173"/>
      <c r="C9" s="173"/>
      <c r="D9" s="173"/>
      <c r="E9" s="173"/>
      <c r="F9" s="174"/>
      <c r="G9" s="33"/>
      <c r="H9" s="34"/>
      <c r="I9" s="35">
        <f>Q6</f>
        <v>15</v>
      </c>
      <c r="J9" s="34" t="s">
        <v>304</v>
      </c>
      <c r="K9" s="36">
        <f>O6</f>
        <v>12</v>
      </c>
      <c r="L9" s="37"/>
      <c r="M9" s="175"/>
      <c r="N9" s="149"/>
      <c r="O9" s="149"/>
      <c r="P9" s="149"/>
      <c r="Q9" s="149"/>
      <c r="R9" s="150"/>
      <c r="S9" s="33"/>
      <c r="T9" s="34"/>
      <c r="U9" s="35">
        <v>12</v>
      </c>
      <c r="V9" s="34" t="s">
        <v>304</v>
      </c>
      <c r="W9" s="36">
        <v>15</v>
      </c>
      <c r="X9" s="37"/>
      <c r="Y9" s="33"/>
      <c r="Z9" s="34"/>
      <c r="AA9" s="35">
        <v>15</v>
      </c>
      <c r="AB9" s="34" t="s">
        <v>304</v>
      </c>
      <c r="AC9" s="36">
        <v>6</v>
      </c>
      <c r="AD9" s="34"/>
      <c r="AE9" s="154">
        <f>COUNTIF(A9:AD11,"○")</f>
        <v>2</v>
      </c>
      <c r="AF9" s="157">
        <f>COUNTIF(A9:AD11,"●")</f>
        <v>1</v>
      </c>
      <c r="AG9" s="157">
        <f>H10+T10+Z10</f>
        <v>4</v>
      </c>
      <c r="AH9" s="157">
        <f>L10+X10+AD10</f>
        <v>3</v>
      </c>
      <c r="AI9" s="160">
        <f>IF(AH9=0,"----",AG9/AH9)</f>
        <v>1.3333333333333333</v>
      </c>
      <c r="AJ9" s="161"/>
      <c r="AK9" s="166">
        <f>SUM(I9:I11,U9:U11,AA9:AA11)</f>
        <v>93</v>
      </c>
      <c r="AL9" s="166">
        <f>SUM(K9:K11,W9:W11,AC9:AC11)</f>
        <v>81</v>
      </c>
      <c r="AM9" s="160">
        <f>AK9/AL9</f>
        <v>1.1481481481481481</v>
      </c>
      <c r="AN9" s="161"/>
      <c r="AO9" s="181">
        <v>3</v>
      </c>
    </row>
    <row r="10" spans="1:41" s="3" customFormat="1" ht="18.75" customHeight="1" x14ac:dyDescent="0.4">
      <c r="A10" s="96" t="s">
        <v>82</v>
      </c>
      <c r="B10" s="97"/>
      <c r="C10" s="97"/>
      <c r="D10" s="97"/>
      <c r="E10" s="97"/>
      <c r="F10" s="98"/>
      <c r="G10" s="38" t="str">
        <f>IF(M7="○","●",IF(M7="△","△",IF(M7="●","○",IF(M7="",""))))</f>
        <v>○</v>
      </c>
      <c r="H10" s="39">
        <f>IF(R7="","",R7)</f>
        <v>2</v>
      </c>
      <c r="I10" s="40">
        <f>IF(Q7="","",Q7)</f>
        <v>15</v>
      </c>
      <c r="J10" s="41" t="str">
        <f>IF(I10="","","-")</f>
        <v>-</v>
      </c>
      <c r="K10" s="42">
        <f>IF(O7="","",O7)</f>
        <v>12</v>
      </c>
      <c r="L10" s="42">
        <f>IF(N7="","",N7)</f>
        <v>0</v>
      </c>
      <c r="M10" s="175"/>
      <c r="N10" s="149"/>
      <c r="O10" s="149"/>
      <c r="P10" s="149"/>
      <c r="Q10" s="149"/>
      <c r="R10" s="150"/>
      <c r="S10" s="38" t="str">
        <f>IF(T10&gt;X10,"○",IF(T10=X10,"△",IF(T10&lt;X10,"●")))</f>
        <v>●</v>
      </c>
      <c r="T10" s="39">
        <v>0</v>
      </c>
      <c r="U10" s="40">
        <v>10</v>
      </c>
      <c r="V10" s="41" t="str">
        <f>IF(U10="","","-")</f>
        <v>-</v>
      </c>
      <c r="W10" s="42">
        <v>15</v>
      </c>
      <c r="X10" s="42">
        <v>2</v>
      </c>
      <c r="Y10" s="38" t="str">
        <f>IF(Z10&gt;AD10,"○",IF(Z10=AD10,"△",IF(Z10&lt;AD10,"●")))</f>
        <v>○</v>
      </c>
      <c r="Z10" s="39">
        <v>2</v>
      </c>
      <c r="AA10" s="40">
        <v>11</v>
      </c>
      <c r="AB10" s="41" t="str">
        <f>IF(AA10="","","-")</f>
        <v>-</v>
      </c>
      <c r="AC10" s="42">
        <v>15</v>
      </c>
      <c r="AD10" s="39">
        <v>1</v>
      </c>
      <c r="AE10" s="155"/>
      <c r="AF10" s="158"/>
      <c r="AG10" s="158"/>
      <c r="AH10" s="158"/>
      <c r="AI10" s="162"/>
      <c r="AJ10" s="163"/>
      <c r="AK10" s="167"/>
      <c r="AL10" s="167"/>
      <c r="AM10" s="162"/>
      <c r="AN10" s="163"/>
      <c r="AO10" s="170"/>
    </row>
    <row r="11" spans="1:41" s="3" customFormat="1" ht="18.75" customHeight="1" thickBot="1" x14ac:dyDescent="0.45">
      <c r="A11" s="102"/>
      <c r="B11" s="103"/>
      <c r="C11" s="103"/>
      <c r="D11" s="103"/>
      <c r="E11" s="103"/>
      <c r="F11" s="104"/>
      <c r="G11" s="43"/>
      <c r="H11" s="44"/>
      <c r="I11" s="45" t="str">
        <f>IF(Q8="","",Q8)</f>
        <v/>
      </c>
      <c r="J11" s="44" t="str">
        <f>IF(I11="","","-")</f>
        <v/>
      </c>
      <c r="K11" s="46" t="str">
        <f>IF(O8="","",O8)</f>
        <v/>
      </c>
      <c r="L11" s="47"/>
      <c r="M11" s="175"/>
      <c r="N11" s="149"/>
      <c r="O11" s="149"/>
      <c r="P11" s="149"/>
      <c r="Q11" s="149"/>
      <c r="R11" s="150"/>
      <c r="S11" s="43"/>
      <c r="T11" s="44"/>
      <c r="U11" s="45"/>
      <c r="V11" s="44" t="str">
        <f>IF(U11="","","-")</f>
        <v/>
      </c>
      <c r="W11" s="46"/>
      <c r="X11" s="47"/>
      <c r="Y11" s="43"/>
      <c r="Z11" s="44"/>
      <c r="AA11" s="45">
        <v>15</v>
      </c>
      <c r="AB11" s="44" t="str">
        <f>IF(AA11="","","-")</f>
        <v>-</v>
      </c>
      <c r="AC11" s="46">
        <v>6</v>
      </c>
      <c r="AD11" s="44"/>
      <c r="AE11" s="156"/>
      <c r="AF11" s="159"/>
      <c r="AG11" s="159"/>
      <c r="AH11" s="159"/>
      <c r="AI11" s="164"/>
      <c r="AJ11" s="165"/>
      <c r="AK11" s="168"/>
      <c r="AL11" s="168"/>
      <c r="AM11" s="164"/>
      <c r="AN11" s="165"/>
      <c r="AO11" s="182"/>
    </row>
    <row r="12" spans="1:41" s="3" customFormat="1" ht="18.75" customHeight="1" x14ac:dyDescent="0.4">
      <c r="A12" s="176">
        <v>3</v>
      </c>
      <c r="B12" s="177"/>
      <c r="C12" s="177"/>
      <c r="D12" s="177"/>
      <c r="E12" s="177"/>
      <c r="F12" s="178"/>
      <c r="G12" s="33"/>
      <c r="H12" s="34"/>
      <c r="I12" s="35">
        <f>W6</f>
        <v>12</v>
      </c>
      <c r="J12" s="34" t="s">
        <v>304</v>
      </c>
      <c r="K12" s="36">
        <f>U6</f>
        <v>15</v>
      </c>
      <c r="L12" s="37"/>
      <c r="M12" s="33"/>
      <c r="N12" s="34"/>
      <c r="O12" s="35">
        <f>W9</f>
        <v>15</v>
      </c>
      <c r="P12" s="34" t="s">
        <v>304</v>
      </c>
      <c r="Q12" s="36">
        <f>U9</f>
        <v>12</v>
      </c>
      <c r="R12" s="37"/>
      <c r="S12" s="179"/>
      <c r="T12" s="146"/>
      <c r="U12" s="146"/>
      <c r="V12" s="146"/>
      <c r="W12" s="146"/>
      <c r="X12" s="147"/>
      <c r="Y12" s="33"/>
      <c r="Z12" s="34"/>
      <c r="AA12" s="35">
        <v>15</v>
      </c>
      <c r="AB12" s="34" t="s">
        <v>304</v>
      </c>
      <c r="AC12" s="36">
        <v>6</v>
      </c>
      <c r="AD12" s="34"/>
      <c r="AE12" s="154">
        <f>COUNTIF(A12:AD14,"○")</f>
        <v>2</v>
      </c>
      <c r="AF12" s="157">
        <f>COUNTIF(A12:AD14,"●")</f>
        <v>1</v>
      </c>
      <c r="AG12" s="157">
        <f>H13+N13+Z13</f>
        <v>4</v>
      </c>
      <c r="AH12" s="157">
        <f>L13+R13+AD13</f>
        <v>2</v>
      </c>
      <c r="AI12" s="160">
        <f>IF(AH12=0,"----",AG12/AH12)</f>
        <v>2</v>
      </c>
      <c r="AJ12" s="161"/>
      <c r="AK12" s="166">
        <f>SUM(I12:I14,O12:O14,AA12:AA14)</f>
        <v>88</v>
      </c>
      <c r="AL12" s="166">
        <f>SUM(K12:K14,Q12:Q14,AC12:AC14)</f>
        <v>63</v>
      </c>
      <c r="AM12" s="160">
        <f>AK12/AL12</f>
        <v>1.3968253968253967</v>
      </c>
      <c r="AN12" s="161"/>
      <c r="AO12" s="169">
        <v>1</v>
      </c>
    </row>
    <row r="13" spans="1:41" s="3" customFormat="1" ht="18.75" customHeight="1" x14ac:dyDescent="0.4">
      <c r="A13" s="96" t="s">
        <v>83</v>
      </c>
      <c r="B13" s="97"/>
      <c r="C13" s="97"/>
      <c r="D13" s="97"/>
      <c r="E13" s="97"/>
      <c r="F13" s="98"/>
      <c r="G13" s="38" t="str">
        <f>IF(S7="○","●",IF(S7="△","△",IF(S7="●","○",IF(S7="",""))))</f>
        <v>●</v>
      </c>
      <c r="H13" s="39">
        <f>IF(X7="","",X7)</f>
        <v>0</v>
      </c>
      <c r="I13" s="40">
        <f>IF(W7="","",W7)</f>
        <v>16</v>
      </c>
      <c r="J13" s="41" t="str">
        <f>IF(I13="","","-")</f>
        <v>-</v>
      </c>
      <c r="K13" s="42">
        <f>IF(U7="","",U7)</f>
        <v>17</v>
      </c>
      <c r="L13" s="42">
        <f>IF(T7="","",T7)</f>
        <v>2</v>
      </c>
      <c r="M13" s="38" t="str">
        <f>IF(S10="○","●",IF(S10="△","△",IF(S10="●","○",IF(S10="",""))))</f>
        <v>○</v>
      </c>
      <c r="N13" s="39">
        <f>IF(X10="","",X10)</f>
        <v>2</v>
      </c>
      <c r="O13" s="40">
        <f>IF(W10="","",W10)</f>
        <v>15</v>
      </c>
      <c r="P13" s="41" t="str">
        <f>IF(O13="","","-")</f>
        <v>-</v>
      </c>
      <c r="Q13" s="42">
        <f>IF(U10="","",U10)</f>
        <v>10</v>
      </c>
      <c r="R13" s="42">
        <f>IF(T10="","",T10)</f>
        <v>0</v>
      </c>
      <c r="S13" s="175"/>
      <c r="T13" s="149"/>
      <c r="U13" s="149"/>
      <c r="V13" s="149"/>
      <c r="W13" s="149"/>
      <c r="X13" s="150"/>
      <c r="Y13" s="38" t="str">
        <f>IF(Z13&gt;AD13,"○",IF(Z13=AD13,"△",IF(Z13&lt;AD13,"●")))</f>
        <v>○</v>
      </c>
      <c r="Z13" s="39">
        <v>2</v>
      </c>
      <c r="AA13" s="40">
        <v>15</v>
      </c>
      <c r="AB13" s="41" t="str">
        <f>IF(AA13="","","-")</f>
        <v>-</v>
      </c>
      <c r="AC13" s="42">
        <v>3</v>
      </c>
      <c r="AD13" s="39">
        <v>0</v>
      </c>
      <c r="AE13" s="155"/>
      <c r="AF13" s="158"/>
      <c r="AG13" s="158"/>
      <c r="AH13" s="158"/>
      <c r="AI13" s="162"/>
      <c r="AJ13" s="163"/>
      <c r="AK13" s="167"/>
      <c r="AL13" s="167"/>
      <c r="AM13" s="162"/>
      <c r="AN13" s="163"/>
      <c r="AO13" s="170"/>
    </row>
    <row r="14" spans="1:41" s="3" customFormat="1" ht="18.75" customHeight="1" thickBot="1" x14ac:dyDescent="0.45">
      <c r="A14" s="99"/>
      <c r="B14" s="100"/>
      <c r="C14" s="100"/>
      <c r="D14" s="100"/>
      <c r="E14" s="100"/>
      <c r="F14" s="101"/>
      <c r="G14" s="43"/>
      <c r="H14" s="44"/>
      <c r="I14" s="45" t="str">
        <f>IF(W8="","",W8)</f>
        <v/>
      </c>
      <c r="J14" s="44" t="str">
        <f>IF(I14="","","-")</f>
        <v/>
      </c>
      <c r="K14" s="46" t="str">
        <f>IF(U8="","",U8)</f>
        <v/>
      </c>
      <c r="L14" s="47"/>
      <c r="M14" s="43"/>
      <c r="N14" s="44"/>
      <c r="O14" s="45" t="str">
        <f>IF(W11="","",W11)</f>
        <v/>
      </c>
      <c r="P14" s="44" t="str">
        <f>IF(O14="","","-")</f>
        <v/>
      </c>
      <c r="Q14" s="46" t="str">
        <f>IF(U11="","",U11)</f>
        <v/>
      </c>
      <c r="R14" s="47"/>
      <c r="S14" s="180"/>
      <c r="T14" s="152"/>
      <c r="U14" s="152"/>
      <c r="V14" s="152"/>
      <c r="W14" s="152"/>
      <c r="X14" s="153"/>
      <c r="Y14" s="43"/>
      <c r="Z14" s="44"/>
      <c r="AA14" s="45"/>
      <c r="AB14" s="44" t="str">
        <f>IF(AA14="","","-")</f>
        <v/>
      </c>
      <c r="AC14" s="46"/>
      <c r="AD14" s="44"/>
      <c r="AE14" s="156"/>
      <c r="AF14" s="159"/>
      <c r="AG14" s="159"/>
      <c r="AH14" s="159"/>
      <c r="AI14" s="164"/>
      <c r="AJ14" s="165"/>
      <c r="AK14" s="168"/>
      <c r="AL14" s="168"/>
      <c r="AM14" s="164"/>
      <c r="AN14" s="165"/>
      <c r="AO14" s="171"/>
    </row>
    <row r="15" spans="1:41" s="3" customFormat="1" ht="18.75" customHeight="1" x14ac:dyDescent="0.4">
      <c r="A15" s="172">
        <v>4</v>
      </c>
      <c r="B15" s="173"/>
      <c r="C15" s="173"/>
      <c r="D15" s="173"/>
      <c r="E15" s="173"/>
      <c r="F15" s="174"/>
      <c r="G15" s="33"/>
      <c r="H15" s="34"/>
      <c r="I15" s="35">
        <f>AC6</f>
        <v>9</v>
      </c>
      <c r="J15" s="34" t="s">
        <v>304</v>
      </c>
      <c r="K15" s="36">
        <f>AA6</f>
        <v>15</v>
      </c>
      <c r="L15" s="37"/>
      <c r="M15" s="33"/>
      <c r="N15" s="34"/>
      <c r="O15" s="35">
        <f>AC9</f>
        <v>6</v>
      </c>
      <c r="P15" s="34" t="s">
        <v>304</v>
      </c>
      <c r="Q15" s="36">
        <f>AA9</f>
        <v>15</v>
      </c>
      <c r="R15" s="37"/>
      <c r="S15" s="33"/>
      <c r="T15" s="34"/>
      <c r="U15" s="35">
        <f>AC12</f>
        <v>6</v>
      </c>
      <c r="V15" s="34" t="s">
        <v>304</v>
      </c>
      <c r="W15" s="36">
        <f>AA12</f>
        <v>15</v>
      </c>
      <c r="X15" s="37"/>
      <c r="Y15" s="179"/>
      <c r="Z15" s="146"/>
      <c r="AA15" s="146"/>
      <c r="AB15" s="146"/>
      <c r="AC15" s="146"/>
      <c r="AD15" s="146"/>
      <c r="AE15" s="154">
        <f>COUNTIF(A15:AD17,"○")</f>
        <v>0</v>
      </c>
      <c r="AF15" s="157">
        <f>COUNTIF(A15:AD17,"●")</f>
        <v>3</v>
      </c>
      <c r="AG15" s="157">
        <f>H16+N16+T16</f>
        <v>1</v>
      </c>
      <c r="AH15" s="157">
        <f>L16+R16+X16</f>
        <v>6</v>
      </c>
      <c r="AI15" s="160">
        <f>IF(AH15=0,"----",AG15/AH15)</f>
        <v>0.16666666666666666</v>
      </c>
      <c r="AJ15" s="161"/>
      <c r="AK15" s="166">
        <f>SUM(I15:I17,O15:O17,U15:U17)</f>
        <v>55</v>
      </c>
      <c r="AL15" s="166">
        <f>SUM(K15:K17,Q15:Q17,W15:W17)</f>
        <v>101</v>
      </c>
      <c r="AM15" s="160">
        <f>AK15/AL15</f>
        <v>0.54455445544554459</v>
      </c>
      <c r="AN15" s="161"/>
      <c r="AO15" s="169">
        <v>4</v>
      </c>
    </row>
    <row r="16" spans="1:41" s="3" customFormat="1" ht="18.75" customHeight="1" x14ac:dyDescent="0.4">
      <c r="A16" s="123" t="s">
        <v>85</v>
      </c>
      <c r="B16" s="124"/>
      <c r="C16" s="124"/>
      <c r="D16" s="124"/>
      <c r="E16" s="124"/>
      <c r="F16" s="125"/>
      <c r="G16" s="38" t="str">
        <f>IF(Y7="○","●",IF(Y7="△","△",IF(Y7="●","○",IF(Y7="",""))))</f>
        <v>●</v>
      </c>
      <c r="H16" s="39">
        <f>IF(AD7="","",AD7)</f>
        <v>0</v>
      </c>
      <c r="I16" s="40">
        <f>IF(AC7="","",AC7)</f>
        <v>10</v>
      </c>
      <c r="J16" s="41" t="str">
        <f>IF(I16="","","-")</f>
        <v>-</v>
      </c>
      <c r="K16" s="42">
        <f>IF(AA7="","",AA7)</f>
        <v>15</v>
      </c>
      <c r="L16" s="42">
        <f>IF(Z7="","",Z7)</f>
        <v>2</v>
      </c>
      <c r="M16" s="38" t="str">
        <f>IF(Y10="○","●",IF(Y10="△","△",IF(Y10="●","○",IF(Y10="",""))))</f>
        <v>●</v>
      </c>
      <c r="N16" s="39">
        <f>IF(AD10="","",AD10)</f>
        <v>1</v>
      </c>
      <c r="O16" s="40">
        <f>IF(AC10="","",AC10)</f>
        <v>15</v>
      </c>
      <c r="P16" s="41" t="str">
        <f>IF(O16="","","-")</f>
        <v>-</v>
      </c>
      <c r="Q16" s="42">
        <f>IF(AA10="","",AA10)</f>
        <v>11</v>
      </c>
      <c r="R16" s="42">
        <f>IF(Z10="","",Z10)</f>
        <v>2</v>
      </c>
      <c r="S16" s="38" t="str">
        <f>IF(Y13="○","●",IF(Y13="△","△",IF(Y13="●","○",IF(Y13="",""))))</f>
        <v>●</v>
      </c>
      <c r="T16" s="39">
        <f>IF(AD13="","",AD13)</f>
        <v>0</v>
      </c>
      <c r="U16" s="40">
        <f>IF(AC13="","",AC13)</f>
        <v>3</v>
      </c>
      <c r="V16" s="41" t="str">
        <f>IF(U16="","","-")</f>
        <v>-</v>
      </c>
      <c r="W16" s="42">
        <f>IF(AA13="","",AA13)</f>
        <v>15</v>
      </c>
      <c r="X16" s="42">
        <f>IF(Z13="","",Z13)</f>
        <v>2</v>
      </c>
      <c r="Y16" s="175"/>
      <c r="Z16" s="149"/>
      <c r="AA16" s="149"/>
      <c r="AB16" s="149"/>
      <c r="AC16" s="149"/>
      <c r="AD16" s="149"/>
      <c r="AE16" s="155"/>
      <c r="AF16" s="158"/>
      <c r="AG16" s="158"/>
      <c r="AH16" s="158"/>
      <c r="AI16" s="162"/>
      <c r="AJ16" s="163"/>
      <c r="AK16" s="167"/>
      <c r="AL16" s="167"/>
      <c r="AM16" s="162"/>
      <c r="AN16" s="163"/>
      <c r="AO16" s="170"/>
    </row>
    <row r="17" spans="1:42" s="3" customFormat="1" ht="18.75" customHeight="1" thickBot="1" x14ac:dyDescent="0.45">
      <c r="A17" s="126"/>
      <c r="B17" s="127"/>
      <c r="C17" s="127"/>
      <c r="D17" s="127"/>
      <c r="E17" s="127"/>
      <c r="F17" s="128"/>
      <c r="G17" s="43"/>
      <c r="H17" s="44"/>
      <c r="I17" s="45" t="str">
        <f>IF(AC8="","",AC8)</f>
        <v/>
      </c>
      <c r="J17" s="44" t="str">
        <f>IF(I17="","","-")</f>
        <v/>
      </c>
      <c r="K17" s="46" t="str">
        <f>IF(AA8="","",AA8)</f>
        <v/>
      </c>
      <c r="L17" s="47"/>
      <c r="M17" s="43"/>
      <c r="N17" s="44"/>
      <c r="O17" s="45">
        <f>IF(AC11="","",AC11)</f>
        <v>6</v>
      </c>
      <c r="P17" s="44" t="str">
        <f>IF(O17="","","-")</f>
        <v>-</v>
      </c>
      <c r="Q17" s="46">
        <f>IF(AA11="","",AA11)</f>
        <v>15</v>
      </c>
      <c r="R17" s="47"/>
      <c r="S17" s="43"/>
      <c r="T17" s="44"/>
      <c r="U17" s="45" t="str">
        <f>IF(AC14="","",AC14)</f>
        <v/>
      </c>
      <c r="V17" s="44" t="str">
        <f>IF(U17="","","-")</f>
        <v/>
      </c>
      <c r="W17" s="46" t="str">
        <f>IF(AA14="","",AA14)</f>
        <v/>
      </c>
      <c r="X17" s="47"/>
      <c r="Y17" s="180"/>
      <c r="Z17" s="152"/>
      <c r="AA17" s="152"/>
      <c r="AB17" s="152"/>
      <c r="AC17" s="152"/>
      <c r="AD17" s="152"/>
      <c r="AE17" s="156"/>
      <c r="AF17" s="159"/>
      <c r="AG17" s="159"/>
      <c r="AH17" s="159"/>
      <c r="AI17" s="164"/>
      <c r="AJ17" s="165"/>
      <c r="AK17" s="168"/>
      <c r="AL17" s="168"/>
      <c r="AM17" s="164"/>
      <c r="AN17" s="165"/>
      <c r="AO17" s="171"/>
    </row>
    <row r="18" spans="1:42" s="57" customFormat="1" ht="15.75" customHeight="1" x14ac:dyDescent="0.4">
      <c r="A18" s="53"/>
      <c r="B18" s="53"/>
      <c r="C18" s="84" t="s">
        <v>305</v>
      </c>
      <c r="D18" s="84"/>
      <c r="E18" s="85" t="str">
        <f>IF(AO6=1,A7,IF(AO9=1,A10,IF(AO12=1,A13,IF(AO15=1,A16))))</f>
        <v>みどりが丘
（神奈川県）</v>
      </c>
      <c r="F18" s="85"/>
      <c r="G18" s="85"/>
      <c r="H18" s="85"/>
      <c r="I18" s="85"/>
      <c r="J18" s="85"/>
      <c r="K18" s="84" t="s">
        <v>306</v>
      </c>
      <c r="L18" s="84"/>
      <c r="M18" s="85" t="str">
        <f>IF(AO6=2,A7,IF(AO9=2,A10,IF(AO12=2,A13,IF(AO15=2,A16))))</f>
        <v>Smiley
（茨城県）</v>
      </c>
      <c r="N18" s="85"/>
      <c r="O18" s="85"/>
      <c r="P18" s="85"/>
      <c r="Q18" s="85"/>
      <c r="R18" s="85"/>
      <c r="S18" s="84" t="s">
        <v>307</v>
      </c>
      <c r="T18" s="84"/>
      <c r="U18" s="85" t="str">
        <f>IF(AO6=3,A7,IF(AO9=3,A10,IF(AO12=3,A13,IF(AO15=3,A16))))</f>
        <v>ＴＳＶ
（山梨県）</v>
      </c>
      <c r="V18" s="85"/>
      <c r="W18" s="85"/>
      <c r="X18" s="85"/>
      <c r="Y18" s="85"/>
      <c r="Z18" s="85"/>
      <c r="AA18" s="84" t="s">
        <v>308</v>
      </c>
      <c r="AB18" s="84"/>
      <c r="AC18" s="85" t="str">
        <f>IF(AO6=4,A7,IF(AO9=4,A10,IF(AO12=4,A13,IF(AO15=4,A16))))</f>
        <v>サマンサ
（埼玉県）</v>
      </c>
      <c r="AD18" s="85"/>
      <c r="AE18" s="85"/>
      <c r="AF18" s="85"/>
      <c r="AG18" s="85"/>
      <c r="AH18" s="85"/>
      <c r="AI18" s="41"/>
      <c r="AJ18" s="54"/>
      <c r="AK18" s="54"/>
      <c r="AL18" s="55"/>
      <c r="AM18" s="55"/>
      <c r="AN18" s="54"/>
      <c r="AO18" s="54"/>
      <c r="AP18" s="56"/>
    </row>
    <row r="19" spans="1:42" s="3" customFormat="1" ht="18.75" customHeight="1" x14ac:dyDescent="0.4"/>
    <row r="20" spans="1:42" ht="18.75" customHeight="1" thickBot="1" x14ac:dyDescent="0.2">
      <c r="A20" s="9" t="s">
        <v>92</v>
      </c>
      <c r="B20" s="3"/>
      <c r="C20" s="3"/>
      <c r="D20" s="3"/>
      <c r="E20" s="3"/>
      <c r="F20" s="3"/>
      <c r="G20" s="4"/>
      <c r="H20" s="4"/>
      <c r="I20" s="4"/>
      <c r="J20" s="4"/>
      <c r="K20" s="4"/>
      <c r="L20" s="4"/>
      <c r="M20" s="4"/>
      <c r="N20" s="4"/>
      <c r="O20" s="4"/>
      <c r="P20" s="4"/>
      <c r="Q20" s="4"/>
      <c r="R20" s="4"/>
      <c r="S20" s="4"/>
      <c r="T20" s="4"/>
      <c r="U20" s="4"/>
      <c r="V20" s="4"/>
      <c r="W20" s="4"/>
      <c r="X20" s="4"/>
      <c r="Y20" s="4"/>
      <c r="Z20" s="4"/>
      <c r="AA20" s="4"/>
      <c r="AB20" s="4"/>
      <c r="AC20" s="4"/>
      <c r="AD20" s="4"/>
      <c r="AE20" s="5"/>
      <c r="AF20" s="4"/>
      <c r="AG20" s="4"/>
      <c r="AH20" s="4"/>
      <c r="AI20" s="4"/>
      <c r="AJ20" s="4"/>
      <c r="AK20" s="4"/>
      <c r="AL20" s="4"/>
      <c r="AM20" s="4"/>
      <c r="AN20" s="4"/>
      <c r="AO20" s="3"/>
    </row>
    <row r="21" spans="1:42" ht="18.75" customHeight="1" x14ac:dyDescent="0.15">
      <c r="A21" s="129"/>
      <c r="B21" s="130"/>
      <c r="C21" s="130"/>
      <c r="D21" s="130"/>
      <c r="E21" s="130"/>
      <c r="F21" s="131"/>
      <c r="G21" s="86">
        <f>A24</f>
        <v>5</v>
      </c>
      <c r="H21" s="87"/>
      <c r="I21" s="87"/>
      <c r="J21" s="87"/>
      <c r="K21" s="87"/>
      <c r="L21" s="88"/>
      <c r="M21" s="86">
        <f>A27</f>
        <v>6</v>
      </c>
      <c r="N21" s="87"/>
      <c r="O21" s="87"/>
      <c r="P21" s="87"/>
      <c r="Q21" s="87"/>
      <c r="R21" s="88"/>
      <c r="S21" s="86">
        <f>A30</f>
        <v>7</v>
      </c>
      <c r="T21" s="87"/>
      <c r="U21" s="87"/>
      <c r="V21" s="87"/>
      <c r="W21" s="87"/>
      <c r="X21" s="88"/>
      <c r="Y21" s="86">
        <f>A33</f>
        <v>8</v>
      </c>
      <c r="Z21" s="87"/>
      <c r="AA21" s="87"/>
      <c r="AB21" s="87"/>
      <c r="AC21" s="87"/>
      <c r="AD21" s="89"/>
      <c r="AE21" s="90" t="s">
        <v>0</v>
      </c>
      <c r="AF21" s="132" t="s">
        <v>1</v>
      </c>
      <c r="AG21" s="6" t="s">
        <v>2</v>
      </c>
      <c r="AH21" s="6" t="s">
        <v>3</v>
      </c>
      <c r="AI21" s="109" t="s">
        <v>2</v>
      </c>
      <c r="AJ21" s="110"/>
      <c r="AK21" s="111" t="s">
        <v>4</v>
      </c>
      <c r="AL21" s="111" t="s">
        <v>5</v>
      </c>
      <c r="AM21" s="114" t="s">
        <v>6</v>
      </c>
      <c r="AN21" s="115"/>
      <c r="AO21" s="120" t="s">
        <v>7</v>
      </c>
    </row>
    <row r="22" spans="1:42" ht="18.75" customHeight="1" x14ac:dyDescent="0.15">
      <c r="A22" s="93" t="s">
        <v>14</v>
      </c>
      <c r="B22" s="94"/>
      <c r="C22" s="94"/>
      <c r="D22" s="94"/>
      <c r="E22" s="94"/>
      <c r="F22" s="95"/>
      <c r="G22" s="96" t="s">
        <v>310</v>
      </c>
      <c r="H22" s="97"/>
      <c r="I22" s="97"/>
      <c r="J22" s="97"/>
      <c r="K22" s="97"/>
      <c r="L22" s="98"/>
      <c r="M22" s="96" t="s">
        <v>87</v>
      </c>
      <c r="N22" s="97"/>
      <c r="O22" s="97"/>
      <c r="P22" s="97"/>
      <c r="Q22" s="97"/>
      <c r="R22" s="98"/>
      <c r="S22" s="96" t="s">
        <v>88</v>
      </c>
      <c r="T22" s="97"/>
      <c r="U22" s="97"/>
      <c r="V22" s="97"/>
      <c r="W22" s="97"/>
      <c r="X22" s="98"/>
      <c r="Y22" s="123" t="s">
        <v>89</v>
      </c>
      <c r="Z22" s="124"/>
      <c r="AA22" s="124"/>
      <c r="AB22" s="124"/>
      <c r="AC22" s="124"/>
      <c r="AD22" s="125"/>
      <c r="AE22" s="91"/>
      <c r="AF22" s="133"/>
      <c r="AG22" s="7"/>
      <c r="AH22" s="7"/>
      <c r="AI22" s="135" t="s">
        <v>3</v>
      </c>
      <c r="AJ22" s="136"/>
      <c r="AK22" s="112"/>
      <c r="AL22" s="112"/>
      <c r="AM22" s="116"/>
      <c r="AN22" s="117"/>
      <c r="AO22" s="121"/>
    </row>
    <row r="23" spans="1:42" ht="18.75" customHeight="1" thickBot="1" x14ac:dyDescent="0.2">
      <c r="A23" s="137"/>
      <c r="B23" s="138"/>
      <c r="C23" s="138"/>
      <c r="D23" s="138"/>
      <c r="E23" s="138"/>
      <c r="F23" s="139"/>
      <c r="G23" s="99"/>
      <c r="H23" s="100"/>
      <c r="I23" s="100"/>
      <c r="J23" s="100"/>
      <c r="K23" s="100"/>
      <c r="L23" s="101"/>
      <c r="M23" s="102"/>
      <c r="N23" s="103"/>
      <c r="O23" s="103"/>
      <c r="P23" s="103"/>
      <c r="Q23" s="103"/>
      <c r="R23" s="104"/>
      <c r="S23" s="99"/>
      <c r="T23" s="100"/>
      <c r="U23" s="100"/>
      <c r="V23" s="100"/>
      <c r="W23" s="100"/>
      <c r="X23" s="101"/>
      <c r="Y23" s="126"/>
      <c r="Z23" s="127"/>
      <c r="AA23" s="127"/>
      <c r="AB23" s="127"/>
      <c r="AC23" s="127"/>
      <c r="AD23" s="128"/>
      <c r="AE23" s="92"/>
      <c r="AF23" s="134"/>
      <c r="AG23" s="8" t="s">
        <v>8</v>
      </c>
      <c r="AH23" s="8" t="s">
        <v>8</v>
      </c>
      <c r="AI23" s="140" t="s">
        <v>9</v>
      </c>
      <c r="AJ23" s="141"/>
      <c r="AK23" s="113"/>
      <c r="AL23" s="113"/>
      <c r="AM23" s="118"/>
      <c r="AN23" s="119"/>
      <c r="AO23" s="122"/>
    </row>
    <row r="24" spans="1:42" ht="18.75" customHeight="1" x14ac:dyDescent="0.4">
      <c r="A24" s="142">
        <v>5</v>
      </c>
      <c r="B24" s="143"/>
      <c r="C24" s="143"/>
      <c r="D24" s="143"/>
      <c r="E24" s="143"/>
      <c r="F24" s="144"/>
      <c r="G24" s="145"/>
      <c r="H24" s="146"/>
      <c r="I24" s="146"/>
      <c r="J24" s="146"/>
      <c r="K24" s="146"/>
      <c r="L24" s="147"/>
      <c r="M24" s="33"/>
      <c r="N24" s="34"/>
      <c r="O24" s="35">
        <v>0</v>
      </c>
      <c r="P24" s="34" t="s">
        <v>304</v>
      </c>
      <c r="Q24" s="36">
        <v>15</v>
      </c>
      <c r="R24" s="37"/>
      <c r="S24" s="33"/>
      <c r="T24" s="34"/>
      <c r="U24" s="35">
        <v>0</v>
      </c>
      <c r="V24" s="34" t="s">
        <v>304</v>
      </c>
      <c r="W24" s="36">
        <v>15</v>
      </c>
      <c r="X24" s="37"/>
      <c r="Y24" s="33"/>
      <c r="Z24" s="34"/>
      <c r="AA24" s="35">
        <v>0</v>
      </c>
      <c r="AB24" s="34" t="s">
        <v>304</v>
      </c>
      <c r="AC24" s="36">
        <v>15</v>
      </c>
      <c r="AD24" s="34"/>
      <c r="AE24" s="154">
        <f>COUNTIF(A24:AD26,"○")</f>
        <v>0</v>
      </c>
      <c r="AF24" s="157">
        <f>COUNTIF(A24:AD26,"●")</f>
        <v>3</v>
      </c>
      <c r="AG24" s="157">
        <f>N25+T25+Z25</f>
        <v>0</v>
      </c>
      <c r="AH24" s="157">
        <f>R25+X25+AD25</f>
        <v>6</v>
      </c>
      <c r="AI24" s="160">
        <f>IF(AH24=0,"----",AG24/AH24)</f>
        <v>0</v>
      </c>
      <c r="AJ24" s="161"/>
      <c r="AK24" s="166">
        <f>SUM(,O24:O26,U24:U26,AA24:AA26)</f>
        <v>0</v>
      </c>
      <c r="AL24" s="166">
        <f>SUM(Q24:Q26,W24:W26,AC24:AC26)</f>
        <v>90</v>
      </c>
      <c r="AM24" s="160">
        <f>AK24/AL24</f>
        <v>0</v>
      </c>
      <c r="AN24" s="161"/>
      <c r="AO24" s="169">
        <v>4</v>
      </c>
    </row>
    <row r="25" spans="1:42" ht="18.75" customHeight="1" x14ac:dyDescent="0.4">
      <c r="A25" s="96" t="s">
        <v>309</v>
      </c>
      <c r="B25" s="97"/>
      <c r="C25" s="97"/>
      <c r="D25" s="97"/>
      <c r="E25" s="97"/>
      <c r="F25" s="98"/>
      <c r="G25" s="148"/>
      <c r="H25" s="149"/>
      <c r="I25" s="149"/>
      <c r="J25" s="149"/>
      <c r="K25" s="149"/>
      <c r="L25" s="150"/>
      <c r="M25" s="38" t="str">
        <f>IF(N25&gt;R25,"○",IF(N25=R25,"△",IF(N25&lt;R25,"●")))</f>
        <v>●</v>
      </c>
      <c r="N25" s="39">
        <v>0</v>
      </c>
      <c r="O25" s="40">
        <v>0</v>
      </c>
      <c r="P25" s="41" t="str">
        <f>IF(O25="","","-")</f>
        <v>-</v>
      </c>
      <c r="Q25" s="42">
        <v>15</v>
      </c>
      <c r="R25" s="42">
        <v>2</v>
      </c>
      <c r="S25" s="38" t="str">
        <f>IF(T25&gt;X25,"○",IF(T25=X25,"△",IF(T25&lt;X25,"●")))</f>
        <v>●</v>
      </c>
      <c r="T25" s="39">
        <v>0</v>
      </c>
      <c r="U25" s="40">
        <v>0</v>
      </c>
      <c r="V25" s="41" t="str">
        <f>IF(U25="","","-")</f>
        <v>-</v>
      </c>
      <c r="W25" s="42">
        <v>15</v>
      </c>
      <c r="X25" s="42">
        <v>2</v>
      </c>
      <c r="Y25" s="38" t="str">
        <f>IF(Z25&gt;AD25,"○",IF(Z25=AD25,"△",IF(Z25&lt;AD25,"●")))</f>
        <v>●</v>
      </c>
      <c r="Z25" s="39">
        <v>0</v>
      </c>
      <c r="AA25" s="40">
        <v>0</v>
      </c>
      <c r="AB25" s="41" t="str">
        <f>IF(AA25="","","-")</f>
        <v>-</v>
      </c>
      <c r="AC25" s="42">
        <v>15</v>
      </c>
      <c r="AD25" s="39">
        <v>2</v>
      </c>
      <c r="AE25" s="155"/>
      <c r="AF25" s="158"/>
      <c r="AG25" s="158"/>
      <c r="AH25" s="158"/>
      <c r="AI25" s="162"/>
      <c r="AJ25" s="163"/>
      <c r="AK25" s="167"/>
      <c r="AL25" s="167"/>
      <c r="AM25" s="162"/>
      <c r="AN25" s="163"/>
      <c r="AO25" s="170"/>
    </row>
    <row r="26" spans="1:42" ht="18.75" customHeight="1" thickBot="1" x14ac:dyDescent="0.45">
      <c r="A26" s="99"/>
      <c r="B26" s="100"/>
      <c r="C26" s="100"/>
      <c r="D26" s="100"/>
      <c r="E26" s="100"/>
      <c r="F26" s="101"/>
      <c r="G26" s="151"/>
      <c r="H26" s="152"/>
      <c r="I26" s="152"/>
      <c r="J26" s="152"/>
      <c r="K26" s="152"/>
      <c r="L26" s="153"/>
      <c r="M26" s="43"/>
      <c r="N26" s="44"/>
      <c r="O26" s="45"/>
      <c r="P26" s="44" t="str">
        <f>IF(O26="","","-")</f>
        <v/>
      </c>
      <c r="Q26" s="46"/>
      <c r="R26" s="47"/>
      <c r="S26" s="43"/>
      <c r="T26" s="44"/>
      <c r="U26" s="45"/>
      <c r="V26" s="44" t="str">
        <f>IF(U26="","","-")</f>
        <v/>
      </c>
      <c r="W26" s="46"/>
      <c r="X26" s="47"/>
      <c r="Y26" s="43"/>
      <c r="Z26" s="44"/>
      <c r="AA26" s="45"/>
      <c r="AB26" s="44" t="str">
        <f>IF(AA26="","","-")</f>
        <v/>
      </c>
      <c r="AC26" s="46"/>
      <c r="AD26" s="44"/>
      <c r="AE26" s="156"/>
      <c r="AF26" s="159"/>
      <c r="AG26" s="159"/>
      <c r="AH26" s="159"/>
      <c r="AI26" s="164"/>
      <c r="AJ26" s="165"/>
      <c r="AK26" s="168"/>
      <c r="AL26" s="168"/>
      <c r="AM26" s="164"/>
      <c r="AN26" s="165"/>
      <c r="AO26" s="171"/>
    </row>
    <row r="27" spans="1:42" ht="18.75" customHeight="1" x14ac:dyDescent="0.4">
      <c r="A27" s="172">
        <v>6</v>
      </c>
      <c r="B27" s="173"/>
      <c r="C27" s="173"/>
      <c r="D27" s="173"/>
      <c r="E27" s="173"/>
      <c r="F27" s="174"/>
      <c r="G27" s="33"/>
      <c r="H27" s="34"/>
      <c r="I27" s="35">
        <f>Q24</f>
        <v>15</v>
      </c>
      <c r="J27" s="34" t="s">
        <v>304</v>
      </c>
      <c r="K27" s="36">
        <f>O24</f>
        <v>0</v>
      </c>
      <c r="L27" s="37"/>
      <c r="M27" s="175"/>
      <c r="N27" s="149"/>
      <c r="O27" s="149"/>
      <c r="P27" s="149"/>
      <c r="Q27" s="149"/>
      <c r="R27" s="150"/>
      <c r="S27" s="33"/>
      <c r="T27" s="34"/>
      <c r="U27" s="35">
        <v>15</v>
      </c>
      <c r="V27" s="34" t="s">
        <v>304</v>
      </c>
      <c r="W27" s="36">
        <v>10</v>
      </c>
      <c r="X27" s="37"/>
      <c r="Y27" s="33"/>
      <c r="Z27" s="34"/>
      <c r="AA27" s="35">
        <v>15</v>
      </c>
      <c r="AB27" s="34" t="s">
        <v>304</v>
      </c>
      <c r="AC27" s="36">
        <v>3</v>
      </c>
      <c r="AD27" s="34"/>
      <c r="AE27" s="154">
        <f>COUNTIF(A27:AD29,"○")</f>
        <v>3</v>
      </c>
      <c r="AF27" s="157">
        <f>COUNTIF(A27:AD29,"●")</f>
        <v>0</v>
      </c>
      <c r="AG27" s="157">
        <f>H28+T28+Z28</f>
        <v>6</v>
      </c>
      <c r="AH27" s="157">
        <f>L28+X28+AD28</f>
        <v>0</v>
      </c>
      <c r="AI27" s="160" t="str">
        <f>IF(AH27=0,"----",AG27/AH27)</f>
        <v>----</v>
      </c>
      <c r="AJ27" s="161"/>
      <c r="AK27" s="166">
        <f>SUM(I27:I29,U27:U29,AA27:AA29)</f>
        <v>90</v>
      </c>
      <c r="AL27" s="166">
        <f>SUM(K27:K29,W27:W29,AC27:AC29)</f>
        <v>33</v>
      </c>
      <c r="AM27" s="160">
        <f>AK27/AL27</f>
        <v>2.7272727272727271</v>
      </c>
      <c r="AN27" s="161"/>
      <c r="AO27" s="181">
        <v>1</v>
      </c>
    </row>
    <row r="28" spans="1:42" ht="18.75" customHeight="1" x14ac:dyDescent="0.4">
      <c r="A28" s="96" t="s">
        <v>87</v>
      </c>
      <c r="B28" s="97"/>
      <c r="C28" s="97"/>
      <c r="D28" s="97"/>
      <c r="E28" s="97"/>
      <c r="F28" s="98"/>
      <c r="G28" s="38" t="str">
        <f>IF(M25="○","●",IF(M25="△","△",IF(M25="●","○",IF(M25="",""))))</f>
        <v>○</v>
      </c>
      <c r="H28" s="39">
        <f>IF(R25="","",R25)</f>
        <v>2</v>
      </c>
      <c r="I28" s="40">
        <f>IF(Q25="","",Q25)</f>
        <v>15</v>
      </c>
      <c r="J28" s="41" t="str">
        <f>IF(I28="","","-")</f>
        <v>-</v>
      </c>
      <c r="K28" s="42">
        <f>IF(O25="","",O25)</f>
        <v>0</v>
      </c>
      <c r="L28" s="42">
        <f>IF(N25="","",N25)</f>
        <v>0</v>
      </c>
      <c r="M28" s="175"/>
      <c r="N28" s="149"/>
      <c r="O28" s="149"/>
      <c r="P28" s="149"/>
      <c r="Q28" s="149"/>
      <c r="R28" s="150"/>
      <c r="S28" s="38" t="str">
        <f>IF(T28&gt;X28,"○",IF(T28=X28,"△",IF(T28&lt;X28,"●")))</f>
        <v>○</v>
      </c>
      <c r="T28" s="39">
        <v>2</v>
      </c>
      <c r="U28" s="40">
        <v>15</v>
      </c>
      <c r="V28" s="41" t="str">
        <f>IF(U28="","","-")</f>
        <v>-</v>
      </c>
      <c r="W28" s="42">
        <v>12</v>
      </c>
      <c r="X28" s="42">
        <v>0</v>
      </c>
      <c r="Y28" s="38" t="str">
        <f>IF(Z28&gt;AD28,"○",IF(Z28=AD28,"△",IF(Z28&lt;AD28,"●")))</f>
        <v>○</v>
      </c>
      <c r="Z28" s="39">
        <v>2</v>
      </c>
      <c r="AA28" s="40">
        <v>15</v>
      </c>
      <c r="AB28" s="41" t="str">
        <f>IF(AA28="","","-")</f>
        <v>-</v>
      </c>
      <c r="AC28" s="42">
        <v>8</v>
      </c>
      <c r="AD28" s="39">
        <v>0</v>
      </c>
      <c r="AE28" s="155"/>
      <c r="AF28" s="158"/>
      <c r="AG28" s="158"/>
      <c r="AH28" s="158"/>
      <c r="AI28" s="162"/>
      <c r="AJ28" s="163"/>
      <c r="AK28" s="167"/>
      <c r="AL28" s="167"/>
      <c r="AM28" s="162"/>
      <c r="AN28" s="163"/>
      <c r="AO28" s="170"/>
    </row>
    <row r="29" spans="1:42" ht="18.75" customHeight="1" thickBot="1" x14ac:dyDescent="0.45">
      <c r="A29" s="102"/>
      <c r="B29" s="103"/>
      <c r="C29" s="103"/>
      <c r="D29" s="103"/>
      <c r="E29" s="103"/>
      <c r="F29" s="104"/>
      <c r="G29" s="43"/>
      <c r="H29" s="44"/>
      <c r="I29" s="45" t="str">
        <f>IF(Q26="","",Q26)</f>
        <v/>
      </c>
      <c r="J29" s="44" t="str">
        <f>IF(I29="","","-")</f>
        <v/>
      </c>
      <c r="K29" s="46" t="str">
        <f>IF(O26="","",O26)</f>
        <v/>
      </c>
      <c r="L29" s="47"/>
      <c r="M29" s="175"/>
      <c r="N29" s="149"/>
      <c r="O29" s="149"/>
      <c r="P29" s="149"/>
      <c r="Q29" s="149"/>
      <c r="R29" s="150"/>
      <c r="S29" s="43"/>
      <c r="T29" s="44"/>
      <c r="U29" s="45"/>
      <c r="V29" s="44" t="str">
        <f>IF(U29="","","-")</f>
        <v/>
      </c>
      <c r="W29" s="46"/>
      <c r="X29" s="47"/>
      <c r="Y29" s="43"/>
      <c r="Z29" s="44"/>
      <c r="AA29" s="45"/>
      <c r="AB29" s="44" t="str">
        <f>IF(AA29="","","-")</f>
        <v/>
      </c>
      <c r="AC29" s="46"/>
      <c r="AD29" s="44"/>
      <c r="AE29" s="156"/>
      <c r="AF29" s="159"/>
      <c r="AG29" s="159"/>
      <c r="AH29" s="159"/>
      <c r="AI29" s="164"/>
      <c r="AJ29" s="165"/>
      <c r="AK29" s="168"/>
      <c r="AL29" s="168"/>
      <c r="AM29" s="164"/>
      <c r="AN29" s="165"/>
      <c r="AO29" s="182"/>
    </row>
    <row r="30" spans="1:42" ht="18.75" customHeight="1" x14ac:dyDescent="0.4">
      <c r="A30" s="176">
        <v>7</v>
      </c>
      <c r="B30" s="177"/>
      <c r="C30" s="177"/>
      <c r="D30" s="177"/>
      <c r="E30" s="177"/>
      <c r="F30" s="178"/>
      <c r="G30" s="33"/>
      <c r="H30" s="34"/>
      <c r="I30" s="35">
        <f>W24</f>
        <v>15</v>
      </c>
      <c r="J30" s="34" t="s">
        <v>304</v>
      </c>
      <c r="K30" s="36">
        <f>U24</f>
        <v>0</v>
      </c>
      <c r="L30" s="37"/>
      <c r="M30" s="33"/>
      <c r="N30" s="34"/>
      <c r="O30" s="35">
        <f>W27</f>
        <v>10</v>
      </c>
      <c r="P30" s="34" t="s">
        <v>304</v>
      </c>
      <c r="Q30" s="36">
        <f>U27</f>
        <v>15</v>
      </c>
      <c r="R30" s="37"/>
      <c r="S30" s="179"/>
      <c r="T30" s="146"/>
      <c r="U30" s="146"/>
      <c r="V30" s="146"/>
      <c r="W30" s="146"/>
      <c r="X30" s="147"/>
      <c r="Y30" s="33"/>
      <c r="Z30" s="34"/>
      <c r="AA30" s="35">
        <v>11</v>
      </c>
      <c r="AB30" s="34" t="s">
        <v>304</v>
      </c>
      <c r="AC30" s="36">
        <v>15</v>
      </c>
      <c r="AD30" s="34"/>
      <c r="AE30" s="154">
        <f>COUNTIF(A30:AD32,"○")</f>
        <v>1</v>
      </c>
      <c r="AF30" s="157">
        <f>COUNTIF(A30:AD32,"●")</f>
        <v>2</v>
      </c>
      <c r="AG30" s="157">
        <f>H31+N31+Z31</f>
        <v>2</v>
      </c>
      <c r="AH30" s="157">
        <f>L31+R31+AD31</f>
        <v>4</v>
      </c>
      <c r="AI30" s="160">
        <f>IF(AH30=0,"----",AG30/AH30)</f>
        <v>0.5</v>
      </c>
      <c r="AJ30" s="161"/>
      <c r="AK30" s="166">
        <f>SUM(I30:I32,O30:O32,AA30:AA32)</f>
        <v>77</v>
      </c>
      <c r="AL30" s="166">
        <f>SUM(K30:K32,Q30:Q32,AC30:AC32)</f>
        <v>61</v>
      </c>
      <c r="AM30" s="160">
        <f>AK30/AL30</f>
        <v>1.2622950819672132</v>
      </c>
      <c r="AN30" s="161"/>
      <c r="AO30" s="169">
        <v>3</v>
      </c>
    </row>
    <row r="31" spans="1:42" ht="18.75" customHeight="1" x14ac:dyDescent="0.4">
      <c r="A31" s="96" t="s">
        <v>88</v>
      </c>
      <c r="B31" s="97"/>
      <c r="C31" s="97"/>
      <c r="D31" s="97"/>
      <c r="E31" s="97"/>
      <c r="F31" s="98"/>
      <c r="G31" s="38" t="str">
        <f>IF(S25="○","●",IF(S25="△","△",IF(S25="●","○",IF(S25="",""))))</f>
        <v>○</v>
      </c>
      <c r="H31" s="39">
        <f>IF(X25="","",X25)</f>
        <v>2</v>
      </c>
      <c r="I31" s="40">
        <f>IF(W25="","",W25)</f>
        <v>15</v>
      </c>
      <c r="J31" s="41" t="str">
        <f>IF(I31="","","-")</f>
        <v>-</v>
      </c>
      <c r="K31" s="42">
        <f>IF(U25="","",U25)</f>
        <v>0</v>
      </c>
      <c r="L31" s="42">
        <f>IF(T25="","",T25)</f>
        <v>0</v>
      </c>
      <c r="M31" s="38" t="str">
        <f>IF(S28="○","●",IF(S28="△","△",IF(S28="●","○",IF(S28="",""))))</f>
        <v>●</v>
      </c>
      <c r="N31" s="39">
        <f>IF(X28="","",X28)</f>
        <v>0</v>
      </c>
      <c r="O31" s="40">
        <f>IF(W28="","",W28)</f>
        <v>12</v>
      </c>
      <c r="P31" s="41" t="str">
        <f>IF(O31="","","-")</f>
        <v>-</v>
      </c>
      <c r="Q31" s="42">
        <f>IF(U28="","",U28)</f>
        <v>15</v>
      </c>
      <c r="R31" s="42">
        <f>IF(T28="","",T28)</f>
        <v>2</v>
      </c>
      <c r="S31" s="175"/>
      <c r="T31" s="149"/>
      <c r="U31" s="149"/>
      <c r="V31" s="149"/>
      <c r="W31" s="149"/>
      <c r="X31" s="150"/>
      <c r="Y31" s="38" t="str">
        <f>IF(Z31&gt;AD31,"○",IF(Z31=AD31,"△",IF(Z31&lt;AD31,"●")))</f>
        <v>●</v>
      </c>
      <c r="Z31" s="39">
        <v>0</v>
      </c>
      <c r="AA31" s="40">
        <v>14</v>
      </c>
      <c r="AB31" s="41" t="str">
        <f>IF(AA31="","","-")</f>
        <v>-</v>
      </c>
      <c r="AC31" s="42">
        <v>16</v>
      </c>
      <c r="AD31" s="39">
        <v>2</v>
      </c>
      <c r="AE31" s="155"/>
      <c r="AF31" s="158"/>
      <c r="AG31" s="158"/>
      <c r="AH31" s="158"/>
      <c r="AI31" s="162"/>
      <c r="AJ31" s="163"/>
      <c r="AK31" s="167"/>
      <c r="AL31" s="167"/>
      <c r="AM31" s="162"/>
      <c r="AN31" s="163"/>
      <c r="AO31" s="170"/>
    </row>
    <row r="32" spans="1:42" ht="18.75" customHeight="1" thickBot="1" x14ac:dyDescent="0.45">
      <c r="A32" s="99"/>
      <c r="B32" s="100"/>
      <c r="C32" s="100"/>
      <c r="D32" s="100"/>
      <c r="E32" s="100"/>
      <c r="F32" s="101"/>
      <c r="G32" s="43"/>
      <c r="H32" s="44"/>
      <c r="I32" s="45" t="str">
        <f>IF(W26="","",W26)</f>
        <v/>
      </c>
      <c r="J32" s="44" t="str">
        <f>IF(I32="","","-")</f>
        <v/>
      </c>
      <c r="K32" s="46" t="str">
        <f>IF(U26="","",U26)</f>
        <v/>
      </c>
      <c r="L32" s="47"/>
      <c r="M32" s="43"/>
      <c r="N32" s="44"/>
      <c r="O32" s="45" t="str">
        <f>IF(W29="","",W29)</f>
        <v/>
      </c>
      <c r="P32" s="44" t="str">
        <f>IF(O32="","","-")</f>
        <v/>
      </c>
      <c r="Q32" s="46" t="str">
        <f>IF(U29="","",U29)</f>
        <v/>
      </c>
      <c r="R32" s="47"/>
      <c r="S32" s="180"/>
      <c r="T32" s="152"/>
      <c r="U32" s="152"/>
      <c r="V32" s="152"/>
      <c r="W32" s="152"/>
      <c r="X32" s="153"/>
      <c r="Y32" s="43"/>
      <c r="Z32" s="44"/>
      <c r="AA32" s="45"/>
      <c r="AB32" s="44" t="str">
        <f>IF(AA32="","","-")</f>
        <v/>
      </c>
      <c r="AC32" s="46"/>
      <c r="AD32" s="44"/>
      <c r="AE32" s="156"/>
      <c r="AF32" s="159"/>
      <c r="AG32" s="159"/>
      <c r="AH32" s="159"/>
      <c r="AI32" s="164"/>
      <c r="AJ32" s="165"/>
      <c r="AK32" s="168"/>
      <c r="AL32" s="168"/>
      <c r="AM32" s="164"/>
      <c r="AN32" s="165"/>
      <c r="AO32" s="171"/>
    </row>
    <row r="33" spans="1:42" ht="18.75" customHeight="1" x14ac:dyDescent="0.4">
      <c r="A33" s="172">
        <v>8</v>
      </c>
      <c r="B33" s="173"/>
      <c r="C33" s="173"/>
      <c r="D33" s="173"/>
      <c r="E33" s="173"/>
      <c r="F33" s="174"/>
      <c r="G33" s="33"/>
      <c r="H33" s="34"/>
      <c r="I33" s="35">
        <f>AC24</f>
        <v>15</v>
      </c>
      <c r="J33" s="34" t="s">
        <v>304</v>
      </c>
      <c r="K33" s="36">
        <f>AA24</f>
        <v>0</v>
      </c>
      <c r="L33" s="37"/>
      <c r="M33" s="33"/>
      <c r="N33" s="34"/>
      <c r="O33" s="35">
        <f>AC27</f>
        <v>3</v>
      </c>
      <c r="P33" s="34" t="s">
        <v>304</v>
      </c>
      <c r="Q33" s="36">
        <f>AA27</f>
        <v>15</v>
      </c>
      <c r="R33" s="37"/>
      <c r="S33" s="33"/>
      <c r="T33" s="34"/>
      <c r="U33" s="35">
        <f>AC30</f>
        <v>15</v>
      </c>
      <c r="V33" s="34" t="s">
        <v>304</v>
      </c>
      <c r="W33" s="36">
        <f>AA30</f>
        <v>11</v>
      </c>
      <c r="X33" s="37"/>
      <c r="Y33" s="179"/>
      <c r="Z33" s="146"/>
      <c r="AA33" s="146"/>
      <c r="AB33" s="146"/>
      <c r="AC33" s="146"/>
      <c r="AD33" s="146"/>
      <c r="AE33" s="154">
        <f>COUNTIF(A33:AD35,"○")</f>
        <v>2</v>
      </c>
      <c r="AF33" s="157">
        <f>COUNTIF(A33:AD35,"●")</f>
        <v>1</v>
      </c>
      <c r="AG33" s="157">
        <f>H34+N34+T34</f>
        <v>4</v>
      </c>
      <c r="AH33" s="157">
        <f>L34+R34+X34</f>
        <v>2</v>
      </c>
      <c r="AI33" s="160">
        <f>IF(AH33=0,"----",AG33/AH33)</f>
        <v>2</v>
      </c>
      <c r="AJ33" s="161"/>
      <c r="AK33" s="166">
        <f>SUM(I33:I35,O33:O35,U33:U35)</f>
        <v>72</v>
      </c>
      <c r="AL33" s="166">
        <f>SUM(K33:K35,Q33:Q35,W33:W35)</f>
        <v>55</v>
      </c>
      <c r="AM33" s="160">
        <f>AK33/AL33</f>
        <v>1.3090909090909091</v>
      </c>
      <c r="AN33" s="161"/>
      <c r="AO33" s="169">
        <v>2</v>
      </c>
    </row>
    <row r="34" spans="1:42" ht="18.75" customHeight="1" x14ac:dyDescent="0.4">
      <c r="A34" s="123" t="s">
        <v>89</v>
      </c>
      <c r="B34" s="124"/>
      <c r="C34" s="124"/>
      <c r="D34" s="124"/>
      <c r="E34" s="124"/>
      <c r="F34" s="125"/>
      <c r="G34" s="38" t="str">
        <f>IF(Y25="○","●",IF(Y25="△","△",IF(Y25="●","○",IF(Y25="",""))))</f>
        <v>○</v>
      </c>
      <c r="H34" s="39">
        <f>IF(AD25="","",AD25)</f>
        <v>2</v>
      </c>
      <c r="I34" s="40">
        <f>IF(AC25="","",AC25)</f>
        <v>15</v>
      </c>
      <c r="J34" s="41" t="str">
        <f>IF(I34="","","-")</f>
        <v>-</v>
      </c>
      <c r="K34" s="42">
        <f>IF(AA25="","",AA25)</f>
        <v>0</v>
      </c>
      <c r="L34" s="42">
        <f>IF(Z25="","",Z25)</f>
        <v>0</v>
      </c>
      <c r="M34" s="38" t="str">
        <f>IF(Y28="○","●",IF(Y28="△","△",IF(Y28="●","○",IF(Y28="",""))))</f>
        <v>●</v>
      </c>
      <c r="N34" s="39">
        <f>IF(AD28="","",AD28)</f>
        <v>0</v>
      </c>
      <c r="O34" s="40">
        <f>IF(AC28="","",AC28)</f>
        <v>8</v>
      </c>
      <c r="P34" s="41" t="str">
        <f>IF(O34="","","-")</f>
        <v>-</v>
      </c>
      <c r="Q34" s="42">
        <f>IF(AA28="","",AA28)</f>
        <v>15</v>
      </c>
      <c r="R34" s="42">
        <f>IF(Z28="","",Z28)</f>
        <v>2</v>
      </c>
      <c r="S34" s="38" t="str">
        <f>IF(Y31="○","●",IF(Y31="△","△",IF(Y31="●","○",IF(Y31="",""))))</f>
        <v>○</v>
      </c>
      <c r="T34" s="39">
        <f>IF(AD31="","",AD31)</f>
        <v>2</v>
      </c>
      <c r="U34" s="40">
        <f>IF(AC31="","",AC31)</f>
        <v>16</v>
      </c>
      <c r="V34" s="41" t="str">
        <f>IF(U34="","","-")</f>
        <v>-</v>
      </c>
      <c r="W34" s="42">
        <f>IF(AA31="","",AA31)</f>
        <v>14</v>
      </c>
      <c r="X34" s="42">
        <f>IF(Z31="","",Z31)</f>
        <v>0</v>
      </c>
      <c r="Y34" s="175"/>
      <c r="Z34" s="149"/>
      <c r="AA34" s="149"/>
      <c r="AB34" s="149"/>
      <c r="AC34" s="149"/>
      <c r="AD34" s="149"/>
      <c r="AE34" s="155"/>
      <c r="AF34" s="158"/>
      <c r="AG34" s="158"/>
      <c r="AH34" s="158"/>
      <c r="AI34" s="162"/>
      <c r="AJ34" s="163"/>
      <c r="AK34" s="167"/>
      <c r="AL34" s="167"/>
      <c r="AM34" s="162"/>
      <c r="AN34" s="163"/>
      <c r="AO34" s="170"/>
    </row>
    <row r="35" spans="1:42" ht="18.75" customHeight="1" thickBot="1" x14ac:dyDescent="0.45">
      <c r="A35" s="126"/>
      <c r="B35" s="127"/>
      <c r="C35" s="127"/>
      <c r="D35" s="127"/>
      <c r="E35" s="127"/>
      <c r="F35" s="128"/>
      <c r="G35" s="43"/>
      <c r="H35" s="44"/>
      <c r="I35" s="45" t="str">
        <f>IF(AC26="","",AC26)</f>
        <v/>
      </c>
      <c r="J35" s="44" t="str">
        <f>IF(I35="","","-")</f>
        <v/>
      </c>
      <c r="K35" s="46" t="str">
        <f>IF(AA26="","",AA26)</f>
        <v/>
      </c>
      <c r="L35" s="47"/>
      <c r="M35" s="43"/>
      <c r="N35" s="44"/>
      <c r="O35" s="45" t="str">
        <f>IF(AC29="","",AC29)</f>
        <v/>
      </c>
      <c r="P35" s="44" t="str">
        <f>IF(O35="","","-")</f>
        <v/>
      </c>
      <c r="Q35" s="46" t="str">
        <f>IF(AA29="","",AA29)</f>
        <v/>
      </c>
      <c r="R35" s="47"/>
      <c r="S35" s="43"/>
      <c r="T35" s="44"/>
      <c r="U35" s="45" t="str">
        <f>IF(AC32="","",AC32)</f>
        <v/>
      </c>
      <c r="V35" s="44" t="str">
        <f>IF(U35="","","-")</f>
        <v/>
      </c>
      <c r="W35" s="46" t="str">
        <f>IF(AA32="","",AA32)</f>
        <v/>
      </c>
      <c r="X35" s="47"/>
      <c r="Y35" s="180"/>
      <c r="Z35" s="152"/>
      <c r="AA35" s="152"/>
      <c r="AB35" s="152"/>
      <c r="AC35" s="152"/>
      <c r="AD35" s="152"/>
      <c r="AE35" s="156"/>
      <c r="AF35" s="159"/>
      <c r="AG35" s="159"/>
      <c r="AH35" s="159"/>
      <c r="AI35" s="164"/>
      <c r="AJ35" s="165"/>
      <c r="AK35" s="168"/>
      <c r="AL35" s="168"/>
      <c r="AM35" s="164"/>
      <c r="AN35" s="165"/>
      <c r="AO35" s="171"/>
    </row>
    <row r="36" spans="1:42" s="57" customFormat="1" ht="15.75" customHeight="1" x14ac:dyDescent="0.4">
      <c r="A36" s="53"/>
      <c r="B36" s="53"/>
      <c r="C36" s="84" t="s">
        <v>305</v>
      </c>
      <c r="D36" s="84"/>
      <c r="E36" s="85" t="str">
        <f>IF(AO24=1,A25,IF(AO27=1,A28,IF(AO30=1,A31,IF(AO33=1,A34))))</f>
        <v>アンビシャス
（東京都）</v>
      </c>
      <c r="F36" s="85"/>
      <c r="G36" s="85"/>
      <c r="H36" s="85"/>
      <c r="I36" s="85"/>
      <c r="J36" s="85"/>
      <c r="K36" s="84" t="s">
        <v>306</v>
      </c>
      <c r="L36" s="84"/>
      <c r="M36" s="85" t="str">
        <f>IF(AO24=2,A25,IF(AO27=2,A28,IF(AO30=2,A31,IF(AO33=2,A34))))</f>
        <v>境フェアリィ
（群馬県）</v>
      </c>
      <c r="N36" s="85"/>
      <c r="O36" s="85"/>
      <c r="P36" s="85"/>
      <c r="Q36" s="85"/>
      <c r="R36" s="85"/>
      <c r="S36" s="84" t="s">
        <v>307</v>
      </c>
      <c r="T36" s="84"/>
      <c r="U36" s="85" t="str">
        <f>IF(AO24=3,A25,IF(AO27=3,A28,IF(AO30=3,A31,IF(AO33=3,A34))))</f>
        <v>和良比ＳＶＣ
（千葉県）</v>
      </c>
      <c r="V36" s="85"/>
      <c r="W36" s="85"/>
      <c r="X36" s="85"/>
      <c r="Y36" s="85"/>
      <c r="Z36" s="85"/>
      <c r="AA36" s="84" t="s">
        <v>308</v>
      </c>
      <c r="AB36" s="84"/>
      <c r="AC36" s="85" t="str">
        <f>IF(AO24=4,A25,IF(AO27=4,A28,IF(AO30=4,A31,IF(AO33=4,A34))))</f>
        <v>とちぎＳＶＣ
（栃木県)※棄権</v>
      </c>
      <c r="AD36" s="85"/>
      <c r="AE36" s="85"/>
      <c r="AF36" s="85"/>
      <c r="AG36" s="85"/>
      <c r="AH36" s="85"/>
      <c r="AI36" s="41"/>
      <c r="AJ36" s="54"/>
      <c r="AK36" s="54"/>
      <c r="AL36" s="55"/>
      <c r="AM36" s="55"/>
      <c r="AN36" s="54"/>
      <c r="AO36" s="54"/>
      <c r="AP36" s="56"/>
    </row>
    <row r="37" spans="1:42" ht="18.75" customHeight="1" x14ac:dyDescent="0.4">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2" ht="13.5" customHeight="1" x14ac:dyDescent="0.4">
      <c r="A38" s="107" t="s">
        <v>11</v>
      </c>
      <c r="B38" s="107"/>
      <c r="C38" s="107"/>
      <c r="D38" s="107"/>
      <c r="E38" s="107"/>
    </row>
    <row r="39" spans="1:42" ht="13.5" customHeight="1" x14ac:dyDescent="0.4">
      <c r="A39" s="107"/>
      <c r="B39" s="107"/>
      <c r="C39" s="107"/>
      <c r="D39" s="107"/>
      <c r="E39" s="107"/>
    </row>
    <row r="40" spans="1:42" ht="18.75" customHeight="1" x14ac:dyDescent="0.4">
      <c r="E40" s="1" t="s">
        <v>94</v>
      </c>
      <c r="Z40" s="1" t="s">
        <v>96</v>
      </c>
    </row>
    <row r="41" spans="1:42" ht="18.75" customHeight="1" thickBot="1" x14ac:dyDescent="0.45">
      <c r="B41" s="1" t="s">
        <v>15</v>
      </c>
      <c r="J41" s="1">
        <v>15</v>
      </c>
      <c r="K41" s="32" t="s">
        <v>10</v>
      </c>
      <c r="L41" s="1">
        <v>8</v>
      </c>
      <c r="O41" s="1" t="s">
        <v>16</v>
      </c>
      <c r="W41" s="1" t="s">
        <v>19</v>
      </c>
      <c r="AE41" s="1">
        <v>15</v>
      </c>
      <c r="AF41" s="10" t="s">
        <v>10</v>
      </c>
      <c r="AG41" s="1">
        <v>0</v>
      </c>
      <c r="AJ41" s="1" t="s">
        <v>20</v>
      </c>
    </row>
    <row r="42" spans="1:42" ht="18.75" customHeight="1" thickTop="1" x14ac:dyDescent="0.4">
      <c r="B42" s="189" t="str">
        <f>U18</f>
        <v>ＴＳＶ
（山梨県）</v>
      </c>
      <c r="C42" s="190"/>
      <c r="D42" s="190"/>
      <c r="E42" s="190"/>
      <c r="F42" s="190"/>
      <c r="G42" s="191"/>
      <c r="I42" s="1">
        <v>2</v>
      </c>
      <c r="J42" s="1">
        <v>15</v>
      </c>
      <c r="K42" s="10" t="s">
        <v>10</v>
      </c>
      <c r="L42" s="1">
        <v>8</v>
      </c>
      <c r="M42" s="1">
        <v>0</v>
      </c>
      <c r="O42" s="183" t="str">
        <f>U36</f>
        <v>和良比ＳＶＣ
（千葉県）</v>
      </c>
      <c r="P42" s="184"/>
      <c r="Q42" s="184"/>
      <c r="R42" s="184"/>
      <c r="S42" s="184"/>
      <c r="T42" s="185"/>
      <c r="U42" s="10"/>
      <c r="W42" s="189" t="str">
        <f>AC18</f>
        <v>サマンサ
（埼玉県）</v>
      </c>
      <c r="X42" s="190"/>
      <c r="Y42" s="190"/>
      <c r="Z42" s="190"/>
      <c r="AA42" s="190"/>
      <c r="AB42" s="191"/>
      <c r="AD42" s="1">
        <v>2</v>
      </c>
      <c r="AE42" s="1">
        <v>15</v>
      </c>
      <c r="AF42" s="10" t="s">
        <v>10</v>
      </c>
      <c r="AG42" s="1">
        <v>0</v>
      </c>
      <c r="AH42" s="1">
        <v>0</v>
      </c>
      <c r="AJ42" s="183" t="str">
        <f>AC36</f>
        <v>とちぎＳＶＣ
（栃木県)※棄権</v>
      </c>
      <c r="AK42" s="184"/>
      <c r="AL42" s="184"/>
      <c r="AM42" s="184"/>
      <c r="AN42" s="184"/>
      <c r="AO42" s="185"/>
    </row>
    <row r="43" spans="1:42" ht="18.75" customHeight="1" thickBot="1" x14ac:dyDescent="0.45">
      <c r="B43" s="192"/>
      <c r="C43" s="193"/>
      <c r="D43" s="193"/>
      <c r="E43" s="193"/>
      <c r="F43" s="193"/>
      <c r="G43" s="194"/>
      <c r="K43" s="10" t="s">
        <v>10</v>
      </c>
      <c r="O43" s="186"/>
      <c r="P43" s="187"/>
      <c r="Q43" s="187"/>
      <c r="R43" s="187"/>
      <c r="S43" s="187"/>
      <c r="T43" s="188"/>
      <c r="U43" s="10"/>
      <c r="W43" s="192"/>
      <c r="X43" s="193"/>
      <c r="Y43" s="193"/>
      <c r="Z43" s="193"/>
      <c r="AA43" s="193"/>
      <c r="AB43" s="194"/>
      <c r="AF43" s="10" t="s">
        <v>10</v>
      </c>
      <c r="AJ43" s="186"/>
      <c r="AK43" s="187"/>
      <c r="AL43" s="187"/>
      <c r="AM43" s="187"/>
      <c r="AN43" s="187"/>
      <c r="AO43" s="188"/>
    </row>
    <row r="44" spans="1:42" ht="18.75" customHeight="1" thickTop="1" x14ac:dyDescent="0.4">
      <c r="G44" s="1" t="s">
        <v>12</v>
      </c>
      <c r="I44" s="11"/>
      <c r="J44" s="11" t="s">
        <v>97</v>
      </c>
      <c r="AB44" s="1" t="s">
        <v>12</v>
      </c>
      <c r="AD44" s="11"/>
      <c r="AE44" s="11" t="s">
        <v>99</v>
      </c>
    </row>
    <row r="45" spans="1:42" ht="18.75" customHeight="1" x14ac:dyDescent="0.4"/>
    <row r="46" spans="1:42" ht="18.75" customHeight="1" x14ac:dyDescent="0.4">
      <c r="E46" s="1" t="s">
        <v>95</v>
      </c>
      <c r="Z46" s="1" t="s">
        <v>302</v>
      </c>
    </row>
    <row r="47" spans="1:42" ht="18.75" customHeight="1" thickBot="1" x14ac:dyDescent="0.45">
      <c r="B47" s="1" t="s">
        <v>17</v>
      </c>
      <c r="J47" s="1">
        <v>17</v>
      </c>
      <c r="K47" s="10" t="s">
        <v>10</v>
      </c>
      <c r="L47" s="1">
        <v>16</v>
      </c>
      <c r="O47" s="1" t="s">
        <v>18</v>
      </c>
      <c r="W47" s="1" t="s">
        <v>21</v>
      </c>
      <c r="AE47" s="1">
        <v>15</v>
      </c>
      <c r="AF47" s="10" t="s">
        <v>10</v>
      </c>
      <c r="AG47" s="1">
        <v>3</v>
      </c>
      <c r="AJ47" s="1" t="s">
        <v>22</v>
      </c>
    </row>
    <row r="48" spans="1:42" ht="18.75" customHeight="1" thickTop="1" x14ac:dyDescent="0.4">
      <c r="B48" s="189" t="str">
        <f>E18</f>
        <v>みどりが丘
（神奈川県）</v>
      </c>
      <c r="C48" s="190"/>
      <c r="D48" s="190"/>
      <c r="E48" s="190"/>
      <c r="F48" s="190"/>
      <c r="G48" s="191"/>
      <c r="I48" s="1">
        <v>2</v>
      </c>
      <c r="J48" s="1">
        <v>15</v>
      </c>
      <c r="K48" s="10" t="s">
        <v>10</v>
      </c>
      <c r="L48" s="1">
        <v>12</v>
      </c>
      <c r="M48" s="1">
        <v>0</v>
      </c>
      <c r="O48" s="183" t="str">
        <f>E36</f>
        <v>アンビシャス
（東京都）</v>
      </c>
      <c r="P48" s="184"/>
      <c r="Q48" s="184"/>
      <c r="R48" s="184"/>
      <c r="S48" s="184"/>
      <c r="T48" s="185"/>
      <c r="U48" s="10"/>
      <c r="W48" s="189" t="str">
        <f>M18</f>
        <v>Smiley
（茨城県）</v>
      </c>
      <c r="X48" s="190"/>
      <c r="Y48" s="190"/>
      <c r="Z48" s="190"/>
      <c r="AA48" s="190"/>
      <c r="AB48" s="191"/>
      <c r="AD48" s="1">
        <v>2</v>
      </c>
      <c r="AE48" s="1">
        <v>15</v>
      </c>
      <c r="AF48" s="10" t="s">
        <v>10</v>
      </c>
      <c r="AG48" s="1">
        <v>0</v>
      </c>
      <c r="AH48" s="1">
        <v>0</v>
      </c>
      <c r="AJ48" s="183" t="str">
        <f>M36</f>
        <v>境フェアリィ
（群馬県）</v>
      </c>
      <c r="AK48" s="184"/>
      <c r="AL48" s="184"/>
      <c r="AM48" s="184"/>
      <c r="AN48" s="184"/>
      <c r="AO48" s="185"/>
    </row>
    <row r="49" spans="1:41" ht="18.75" customHeight="1" thickBot="1" x14ac:dyDescent="0.45">
      <c r="B49" s="192"/>
      <c r="C49" s="193"/>
      <c r="D49" s="193"/>
      <c r="E49" s="193"/>
      <c r="F49" s="193"/>
      <c r="G49" s="194"/>
      <c r="K49" s="10" t="s">
        <v>10</v>
      </c>
      <c r="O49" s="186"/>
      <c r="P49" s="187"/>
      <c r="Q49" s="187"/>
      <c r="R49" s="187"/>
      <c r="S49" s="187"/>
      <c r="T49" s="188"/>
      <c r="U49" s="10"/>
      <c r="W49" s="192"/>
      <c r="X49" s="193"/>
      <c r="Y49" s="193"/>
      <c r="Z49" s="193"/>
      <c r="AA49" s="193"/>
      <c r="AB49" s="194"/>
      <c r="AF49" s="10" t="s">
        <v>10</v>
      </c>
      <c r="AJ49" s="186"/>
      <c r="AK49" s="187"/>
      <c r="AL49" s="187"/>
      <c r="AM49" s="187"/>
      <c r="AN49" s="187"/>
      <c r="AO49" s="188"/>
    </row>
    <row r="50" spans="1:41" ht="18.75" customHeight="1" thickTop="1" x14ac:dyDescent="0.4">
      <c r="G50" s="1" t="s">
        <v>12</v>
      </c>
      <c r="I50" s="11"/>
      <c r="J50" s="11" t="s">
        <v>98</v>
      </c>
      <c r="AB50" s="1" t="s">
        <v>12</v>
      </c>
      <c r="AD50" s="11"/>
      <c r="AE50" s="11" t="s">
        <v>100</v>
      </c>
    </row>
    <row r="51" spans="1:41" ht="13.5" customHeight="1" x14ac:dyDescent="0.4">
      <c r="A51" s="107" t="s">
        <v>158</v>
      </c>
      <c r="B51" s="107"/>
      <c r="C51" s="107"/>
      <c r="D51" s="107"/>
      <c r="E51" s="107"/>
      <c r="I51" s="11"/>
      <c r="J51" s="11"/>
      <c r="AD51" s="11"/>
      <c r="AE51" s="11"/>
    </row>
    <row r="52" spans="1:41" ht="13.5" customHeight="1" x14ac:dyDescent="0.4">
      <c r="A52" s="107"/>
      <c r="B52" s="107"/>
      <c r="C52" s="107"/>
      <c r="D52" s="107"/>
      <c r="E52" s="107"/>
    </row>
    <row r="53" spans="1:41" ht="18.75" customHeight="1" x14ac:dyDescent="0.4">
      <c r="B53" s="108" t="s">
        <v>142</v>
      </c>
      <c r="C53" s="108"/>
      <c r="D53" s="108"/>
      <c r="E53" s="108"/>
      <c r="F53" s="108"/>
      <c r="G53" s="108"/>
      <c r="H53" s="108"/>
      <c r="I53" s="108"/>
      <c r="J53" s="108"/>
      <c r="K53" s="108"/>
      <c r="L53" s="108"/>
      <c r="M53" s="108"/>
      <c r="N53" s="108" t="s">
        <v>143</v>
      </c>
      <c r="O53" s="108"/>
      <c r="P53" s="108"/>
      <c r="Q53" s="108"/>
      <c r="R53" s="108"/>
      <c r="W53" s="108" t="s">
        <v>151</v>
      </c>
      <c r="X53" s="108"/>
      <c r="Y53" s="108"/>
      <c r="Z53" s="108"/>
      <c r="AA53" s="108"/>
      <c r="AB53" s="108"/>
      <c r="AC53" s="108"/>
      <c r="AD53" s="108"/>
      <c r="AE53" s="108"/>
      <c r="AF53" s="108"/>
      <c r="AG53" s="108"/>
      <c r="AH53" s="108"/>
      <c r="AI53" s="108" t="s">
        <v>143</v>
      </c>
      <c r="AJ53" s="108"/>
      <c r="AK53" s="108"/>
      <c r="AL53" s="108"/>
      <c r="AM53" s="108"/>
    </row>
    <row r="54" spans="1:41" ht="18.75" customHeight="1" x14ac:dyDescent="0.4">
      <c r="B54" s="24" t="s">
        <v>134</v>
      </c>
      <c r="C54" s="106" t="s">
        <v>130</v>
      </c>
      <c r="D54" s="106"/>
      <c r="E54" s="106"/>
      <c r="F54" s="106"/>
      <c r="G54" s="106"/>
      <c r="H54" s="29" t="s">
        <v>127</v>
      </c>
      <c r="I54" s="106" t="s">
        <v>133</v>
      </c>
      <c r="J54" s="106"/>
      <c r="K54" s="106"/>
      <c r="L54" s="106"/>
      <c r="M54" s="106"/>
      <c r="N54" s="106" t="s">
        <v>128</v>
      </c>
      <c r="O54" s="106"/>
      <c r="P54" s="106"/>
      <c r="Q54" s="106"/>
      <c r="R54" s="106"/>
      <c r="W54" s="24" t="s">
        <v>134</v>
      </c>
      <c r="X54" s="106" t="s">
        <v>86</v>
      </c>
      <c r="Y54" s="106"/>
      <c r="Z54" s="106"/>
      <c r="AA54" s="106"/>
      <c r="AB54" s="106"/>
      <c r="AC54" s="29" t="s">
        <v>127</v>
      </c>
      <c r="AD54" s="106" t="s">
        <v>84</v>
      </c>
      <c r="AE54" s="106"/>
      <c r="AF54" s="106"/>
      <c r="AG54" s="106"/>
      <c r="AH54" s="106"/>
      <c r="AI54" s="106" t="s">
        <v>128</v>
      </c>
      <c r="AJ54" s="106"/>
      <c r="AK54" s="106"/>
      <c r="AL54" s="106"/>
      <c r="AM54" s="106"/>
    </row>
    <row r="55" spans="1:41" ht="18.75" customHeight="1" x14ac:dyDescent="0.4">
      <c r="B55" s="24" t="s">
        <v>135</v>
      </c>
      <c r="C55" s="106" t="s">
        <v>131</v>
      </c>
      <c r="D55" s="106"/>
      <c r="E55" s="106"/>
      <c r="F55" s="106"/>
      <c r="G55" s="106"/>
      <c r="H55" s="29" t="s">
        <v>127</v>
      </c>
      <c r="I55" s="106" t="s">
        <v>132</v>
      </c>
      <c r="J55" s="106"/>
      <c r="K55" s="106"/>
      <c r="L55" s="106"/>
      <c r="M55" s="106"/>
      <c r="N55" s="106" t="s">
        <v>129</v>
      </c>
      <c r="O55" s="106"/>
      <c r="P55" s="106"/>
      <c r="Q55" s="106"/>
      <c r="R55" s="106"/>
      <c r="W55" s="24" t="s">
        <v>135</v>
      </c>
      <c r="X55" s="106" t="s">
        <v>156</v>
      </c>
      <c r="Y55" s="106"/>
      <c r="Z55" s="106"/>
      <c r="AA55" s="106"/>
      <c r="AB55" s="106"/>
      <c r="AC55" s="29" t="s">
        <v>127</v>
      </c>
      <c r="AD55" s="106" t="s">
        <v>157</v>
      </c>
      <c r="AE55" s="106"/>
      <c r="AF55" s="106"/>
      <c r="AG55" s="106"/>
      <c r="AH55" s="106"/>
      <c r="AI55" s="106" t="s">
        <v>129</v>
      </c>
      <c r="AJ55" s="106"/>
      <c r="AK55" s="106"/>
      <c r="AL55" s="106"/>
      <c r="AM55" s="106"/>
    </row>
    <row r="56" spans="1:41" ht="18.75" customHeight="1" x14ac:dyDescent="0.4">
      <c r="B56" s="24" t="s">
        <v>136</v>
      </c>
      <c r="C56" s="106" t="s">
        <v>130</v>
      </c>
      <c r="D56" s="106"/>
      <c r="E56" s="106"/>
      <c r="F56" s="106"/>
      <c r="G56" s="106"/>
      <c r="H56" s="29" t="s">
        <v>127</v>
      </c>
      <c r="I56" s="106" t="s">
        <v>132</v>
      </c>
      <c r="J56" s="106"/>
      <c r="K56" s="106"/>
      <c r="L56" s="106"/>
      <c r="M56" s="106"/>
      <c r="N56" s="106" t="s">
        <v>131</v>
      </c>
      <c r="O56" s="106"/>
      <c r="P56" s="106"/>
      <c r="Q56" s="106"/>
      <c r="R56" s="106"/>
      <c r="W56" s="24" t="s">
        <v>136</v>
      </c>
      <c r="X56" s="106" t="s">
        <v>86</v>
      </c>
      <c r="Y56" s="106"/>
      <c r="Z56" s="106"/>
      <c r="AA56" s="106"/>
      <c r="AB56" s="106"/>
      <c r="AC56" s="29" t="s">
        <v>127</v>
      </c>
      <c r="AD56" s="106" t="s">
        <v>157</v>
      </c>
      <c r="AE56" s="106"/>
      <c r="AF56" s="106"/>
      <c r="AG56" s="106"/>
      <c r="AH56" s="106"/>
      <c r="AI56" s="106" t="s">
        <v>156</v>
      </c>
      <c r="AJ56" s="106"/>
      <c r="AK56" s="106"/>
      <c r="AL56" s="106"/>
      <c r="AM56" s="106"/>
    </row>
    <row r="57" spans="1:41" ht="18.75" customHeight="1" x14ac:dyDescent="0.4">
      <c r="B57" s="24" t="s">
        <v>137</v>
      </c>
      <c r="C57" s="106" t="s">
        <v>131</v>
      </c>
      <c r="D57" s="106"/>
      <c r="E57" s="106"/>
      <c r="F57" s="106"/>
      <c r="G57" s="106"/>
      <c r="H57" s="29" t="s">
        <v>127</v>
      </c>
      <c r="I57" s="106" t="s">
        <v>133</v>
      </c>
      <c r="J57" s="106"/>
      <c r="K57" s="106"/>
      <c r="L57" s="106"/>
      <c r="M57" s="106"/>
      <c r="N57" s="106" t="s">
        <v>132</v>
      </c>
      <c r="O57" s="106"/>
      <c r="P57" s="106"/>
      <c r="Q57" s="106"/>
      <c r="R57" s="106"/>
      <c r="W57" s="24" t="s">
        <v>137</v>
      </c>
      <c r="X57" s="106" t="s">
        <v>156</v>
      </c>
      <c r="Y57" s="106"/>
      <c r="Z57" s="106"/>
      <c r="AA57" s="106"/>
      <c r="AB57" s="106"/>
      <c r="AC57" s="29" t="s">
        <v>127</v>
      </c>
      <c r="AD57" s="106" t="s">
        <v>84</v>
      </c>
      <c r="AE57" s="106"/>
      <c r="AF57" s="106"/>
      <c r="AG57" s="106"/>
      <c r="AH57" s="106"/>
      <c r="AI57" s="106" t="s">
        <v>157</v>
      </c>
      <c r="AJ57" s="106"/>
      <c r="AK57" s="106"/>
      <c r="AL57" s="106"/>
      <c r="AM57" s="106"/>
    </row>
    <row r="58" spans="1:41" ht="18.75" customHeight="1" x14ac:dyDescent="0.4">
      <c r="B58" s="24" t="s">
        <v>138</v>
      </c>
      <c r="C58" s="106" t="s">
        <v>130</v>
      </c>
      <c r="D58" s="106"/>
      <c r="E58" s="106"/>
      <c r="F58" s="106"/>
      <c r="G58" s="106"/>
      <c r="H58" s="29" t="s">
        <v>127</v>
      </c>
      <c r="I58" s="106" t="s">
        <v>131</v>
      </c>
      <c r="J58" s="106"/>
      <c r="K58" s="106"/>
      <c r="L58" s="106"/>
      <c r="M58" s="106"/>
      <c r="N58" s="106" t="s">
        <v>133</v>
      </c>
      <c r="O58" s="106"/>
      <c r="P58" s="106"/>
      <c r="Q58" s="106"/>
      <c r="R58" s="106"/>
      <c r="W58" s="24" t="s">
        <v>138</v>
      </c>
      <c r="X58" s="106" t="s">
        <v>86</v>
      </c>
      <c r="Y58" s="106"/>
      <c r="Z58" s="106"/>
      <c r="AA58" s="106"/>
      <c r="AB58" s="106"/>
      <c r="AC58" s="29" t="s">
        <v>127</v>
      </c>
      <c r="AD58" s="106" t="s">
        <v>156</v>
      </c>
      <c r="AE58" s="106"/>
      <c r="AF58" s="106"/>
      <c r="AG58" s="106"/>
      <c r="AH58" s="106"/>
      <c r="AI58" s="106" t="s">
        <v>84</v>
      </c>
      <c r="AJ58" s="106"/>
      <c r="AK58" s="106"/>
      <c r="AL58" s="106"/>
      <c r="AM58" s="106"/>
    </row>
    <row r="59" spans="1:41" ht="18.75" customHeight="1" x14ac:dyDescent="0.4">
      <c r="B59" s="24" t="s">
        <v>139</v>
      </c>
      <c r="C59" s="106" t="s">
        <v>132</v>
      </c>
      <c r="D59" s="106"/>
      <c r="E59" s="106"/>
      <c r="F59" s="106"/>
      <c r="G59" s="106"/>
      <c r="H59" s="29" t="s">
        <v>127</v>
      </c>
      <c r="I59" s="106" t="s">
        <v>133</v>
      </c>
      <c r="J59" s="106"/>
      <c r="K59" s="106"/>
      <c r="L59" s="106"/>
      <c r="M59" s="106"/>
      <c r="N59" s="106" t="s">
        <v>130</v>
      </c>
      <c r="O59" s="106"/>
      <c r="P59" s="106"/>
      <c r="Q59" s="106"/>
      <c r="R59" s="106"/>
      <c r="W59" s="24" t="s">
        <v>139</v>
      </c>
      <c r="X59" s="106" t="s">
        <v>157</v>
      </c>
      <c r="Y59" s="106"/>
      <c r="Z59" s="106"/>
      <c r="AA59" s="106"/>
      <c r="AB59" s="106"/>
      <c r="AC59" s="29" t="s">
        <v>127</v>
      </c>
      <c r="AD59" s="106" t="s">
        <v>84</v>
      </c>
      <c r="AE59" s="106"/>
      <c r="AF59" s="106"/>
      <c r="AG59" s="106"/>
      <c r="AH59" s="106"/>
      <c r="AI59" s="106" t="s">
        <v>86</v>
      </c>
      <c r="AJ59" s="106"/>
      <c r="AK59" s="106"/>
      <c r="AL59" s="106"/>
      <c r="AM59" s="106"/>
    </row>
    <row r="60" spans="1:41" ht="18.75" customHeight="1" x14ac:dyDescent="0.4">
      <c r="B60" s="24" t="s">
        <v>140</v>
      </c>
      <c r="C60" s="105" t="s">
        <v>147</v>
      </c>
      <c r="D60" s="105"/>
      <c r="E60" s="105"/>
      <c r="F60" s="105"/>
      <c r="G60" s="105"/>
      <c r="H60" s="29" t="s">
        <v>127</v>
      </c>
      <c r="I60" s="105" t="s">
        <v>148</v>
      </c>
      <c r="J60" s="105"/>
      <c r="K60" s="105"/>
      <c r="L60" s="105"/>
      <c r="M60" s="105"/>
      <c r="N60" s="106" t="s">
        <v>144</v>
      </c>
      <c r="O60" s="106"/>
      <c r="P60" s="106"/>
      <c r="Q60" s="106"/>
      <c r="R60" s="106"/>
      <c r="W60" s="24" t="s">
        <v>140</v>
      </c>
      <c r="X60" s="105" t="s">
        <v>152</v>
      </c>
      <c r="Y60" s="105"/>
      <c r="Z60" s="105"/>
      <c r="AA60" s="105"/>
      <c r="AB60" s="105"/>
      <c r="AC60" s="29" t="s">
        <v>127</v>
      </c>
      <c r="AD60" s="105" t="s">
        <v>154</v>
      </c>
      <c r="AE60" s="105"/>
      <c r="AF60" s="105"/>
      <c r="AG60" s="105"/>
      <c r="AH60" s="105"/>
      <c r="AI60" s="106" t="s">
        <v>144</v>
      </c>
      <c r="AJ60" s="106"/>
      <c r="AK60" s="106"/>
      <c r="AL60" s="106"/>
      <c r="AM60" s="106"/>
    </row>
    <row r="61" spans="1:41" ht="18.75" customHeight="1" x14ac:dyDescent="0.4">
      <c r="B61" s="24" t="s">
        <v>141</v>
      </c>
      <c r="C61" s="105" t="s">
        <v>149</v>
      </c>
      <c r="D61" s="105"/>
      <c r="E61" s="105"/>
      <c r="F61" s="105"/>
      <c r="G61" s="105"/>
      <c r="H61" s="29" t="s">
        <v>127</v>
      </c>
      <c r="I61" s="105" t="s">
        <v>150</v>
      </c>
      <c r="J61" s="105"/>
      <c r="K61" s="105"/>
      <c r="L61" s="105"/>
      <c r="M61" s="105"/>
      <c r="N61" s="106" t="s">
        <v>145</v>
      </c>
      <c r="O61" s="106"/>
      <c r="P61" s="106"/>
      <c r="Q61" s="106"/>
      <c r="R61" s="106"/>
      <c r="W61" s="24" t="s">
        <v>141</v>
      </c>
      <c r="X61" s="105" t="s">
        <v>153</v>
      </c>
      <c r="Y61" s="105"/>
      <c r="Z61" s="105"/>
      <c r="AA61" s="105"/>
      <c r="AB61" s="105"/>
      <c r="AC61" s="29" t="s">
        <v>127</v>
      </c>
      <c r="AD61" s="105" t="s">
        <v>155</v>
      </c>
      <c r="AE61" s="105"/>
      <c r="AF61" s="105"/>
      <c r="AG61" s="105"/>
      <c r="AH61" s="105"/>
      <c r="AI61" s="106" t="s">
        <v>145</v>
      </c>
      <c r="AJ61" s="106"/>
      <c r="AK61" s="106"/>
      <c r="AL61" s="106"/>
      <c r="AM61" s="106"/>
    </row>
  </sheetData>
  <mergeCells count="215">
    <mergeCell ref="O42:T43"/>
    <mergeCell ref="W42:AB43"/>
    <mergeCell ref="AJ42:AO43"/>
    <mergeCell ref="B48:G49"/>
    <mergeCell ref="O48:T49"/>
    <mergeCell ref="W48:AB49"/>
    <mergeCell ref="AJ48:AO49"/>
    <mergeCell ref="A38:E39"/>
    <mergeCell ref="B42:G43"/>
    <mergeCell ref="AI33:AJ35"/>
    <mergeCell ref="AK33:AK35"/>
    <mergeCell ref="AL33:AL35"/>
    <mergeCell ref="AM33:AN35"/>
    <mergeCell ref="AO33:AO35"/>
    <mergeCell ref="A34:F35"/>
    <mergeCell ref="A33:F33"/>
    <mergeCell ref="Y33:AD35"/>
    <mergeCell ref="AE33:AE35"/>
    <mergeCell ref="AF33:AF35"/>
    <mergeCell ref="AG33:AG35"/>
    <mergeCell ref="AH33:AH35"/>
    <mergeCell ref="AI30:AJ32"/>
    <mergeCell ref="AK30:AK32"/>
    <mergeCell ref="AL30:AL32"/>
    <mergeCell ref="AM30:AN32"/>
    <mergeCell ref="AO30:AO32"/>
    <mergeCell ref="A31:F32"/>
    <mergeCell ref="A30:F30"/>
    <mergeCell ref="S30:X32"/>
    <mergeCell ref="AE30:AE32"/>
    <mergeCell ref="AF30:AF32"/>
    <mergeCell ref="AG30:AG32"/>
    <mergeCell ref="AH30:AH32"/>
    <mergeCell ref="AI27:AJ29"/>
    <mergeCell ref="AK27:AK29"/>
    <mergeCell ref="AL27:AL29"/>
    <mergeCell ref="AM27:AN29"/>
    <mergeCell ref="AO27:AO29"/>
    <mergeCell ref="A28:F29"/>
    <mergeCell ref="A27:F27"/>
    <mergeCell ref="M27:R29"/>
    <mergeCell ref="AE27:AE29"/>
    <mergeCell ref="AF27:AF29"/>
    <mergeCell ref="AG27:AG29"/>
    <mergeCell ref="AH27:AH29"/>
    <mergeCell ref="AI24:AJ26"/>
    <mergeCell ref="AK24:AK26"/>
    <mergeCell ref="AL24:AL26"/>
    <mergeCell ref="AM24:AN26"/>
    <mergeCell ref="AO24:AO26"/>
    <mergeCell ref="A25:F26"/>
    <mergeCell ref="Y22:AD23"/>
    <mergeCell ref="AI22:AJ22"/>
    <mergeCell ref="A23:F23"/>
    <mergeCell ref="AI23:AJ23"/>
    <mergeCell ref="A24:F24"/>
    <mergeCell ref="G24:L26"/>
    <mergeCell ref="AE24:AE26"/>
    <mergeCell ref="AF24:AF26"/>
    <mergeCell ref="AG24:AG26"/>
    <mergeCell ref="AH24:AH26"/>
    <mergeCell ref="AF21:AF23"/>
    <mergeCell ref="AI21:AJ21"/>
    <mergeCell ref="AK21:AK23"/>
    <mergeCell ref="AL21:AL23"/>
    <mergeCell ref="AM21:AN23"/>
    <mergeCell ref="AO21:AO23"/>
    <mergeCell ref="A21:F21"/>
    <mergeCell ref="G21:L21"/>
    <mergeCell ref="AK15:AK17"/>
    <mergeCell ref="AL15:AL17"/>
    <mergeCell ref="AM15:AN17"/>
    <mergeCell ref="AO15:AO17"/>
    <mergeCell ref="A16:F17"/>
    <mergeCell ref="A15:F15"/>
    <mergeCell ref="Y15:AD17"/>
    <mergeCell ref="AE15:AE17"/>
    <mergeCell ref="AF15:AF17"/>
    <mergeCell ref="AG15:AG17"/>
    <mergeCell ref="AH15:AH17"/>
    <mergeCell ref="AI15:AJ17"/>
    <mergeCell ref="AH12:AH14"/>
    <mergeCell ref="AI12:AJ14"/>
    <mergeCell ref="AK12:AK14"/>
    <mergeCell ref="AL12:AL14"/>
    <mergeCell ref="AM12:AN14"/>
    <mergeCell ref="AO12:AO14"/>
    <mergeCell ref="A10:F11"/>
    <mergeCell ref="A12:F12"/>
    <mergeCell ref="S12:X14"/>
    <mergeCell ref="AE12:AE14"/>
    <mergeCell ref="AF12:AF14"/>
    <mergeCell ref="AG12:AG14"/>
    <mergeCell ref="A13:F14"/>
    <mergeCell ref="AH9:AH11"/>
    <mergeCell ref="AI9:AJ11"/>
    <mergeCell ref="AK9:AK11"/>
    <mergeCell ref="AL9:AL11"/>
    <mergeCell ref="AM9:AN11"/>
    <mergeCell ref="AO9:AO11"/>
    <mergeCell ref="AK6:AK8"/>
    <mergeCell ref="AL6:AL8"/>
    <mergeCell ref="AM6:AN8"/>
    <mergeCell ref="AO6:AO8"/>
    <mergeCell ref="A7:F8"/>
    <mergeCell ref="A9:F9"/>
    <mergeCell ref="M9:R11"/>
    <mergeCell ref="AE9:AE11"/>
    <mergeCell ref="AF9:AF11"/>
    <mergeCell ref="AG9:AG11"/>
    <mergeCell ref="M3:R3"/>
    <mergeCell ref="S3:X3"/>
    <mergeCell ref="Y3:AD3"/>
    <mergeCell ref="AE3:AE5"/>
    <mergeCell ref="AF3:AF5"/>
    <mergeCell ref="AI4:AJ4"/>
    <mergeCell ref="A5:F5"/>
    <mergeCell ref="AI5:AJ5"/>
    <mergeCell ref="A6:F6"/>
    <mergeCell ref="G6:L8"/>
    <mergeCell ref="AE6:AE8"/>
    <mergeCell ref="AF6:AF8"/>
    <mergeCell ref="AG6:AG8"/>
    <mergeCell ref="AH6:AH8"/>
    <mergeCell ref="AI6:AJ8"/>
    <mergeCell ref="A1:AO1"/>
    <mergeCell ref="C54:G54"/>
    <mergeCell ref="I54:M54"/>
    <mergeCell ref="N54:R54"/>
    <mergeCell ref="C55:G55"/>
    <mergeCell ref="I55:M55"/>
    <mergeCell ref="N55:R55"/>
    <mergeCell ref="C56:G56"/>
    <mergeCell ref="I56:M56"/>
    <mergeCell ref="N56:R56"/>
    <mergeCell ref="B53:M53"/>
    <mergeCell ref="N53:R53"/>
    <mergeCell ref="AI3:AJ3"/>
    <mergeCell ref="AK3:AK5"/>
    <mergeCell ref="AL3:AL5"/>
    <mergeCell ref="AM3:AN5"/>
    <mergeCell ref="AO3:AO5"/>
    <mergeCell ref="A4:F4"/>
    <mergeCell ref="G4:L5"/>
    <mergeCell ref="M4:R5"/>
    <mergeCell ref="S4:X5"/>
    <mergeCell ref="Y4:AD5"/>
    <mergeCell ref="A3:F3"/>
    <mergeCell ref="G3:L3"/>
    <mergeCell ref="C57:G57"/>
    <mergeCell ref="I57:M57"/>
    <mergeCell ref="N57:R57"/>
    <mergeCell ref="C58:G58"/>
    <mergeCell ref="I58:M58"/>
    <mergeCell ref="N58:R58"/>
    <mergeCell ref="C59:G59"/>
    <mergeCell ref="I59:M59"/>
    <mergeCell ref="N59:R59"/>
    <mergeCell ref="X57:AB57"/>
    <mergeCell ref="AD57:AH57"/>
    <mergeCell ref="AI57:AM57"/>
    <mergeCell ref="X58:AB58"/>
    <mergeCell ref="AD58:AH58"/>
    <mergeCell ref="AI58:AM58"/>
    <mergeCell ref="X59:AB59"/>
    <mergeCell ref="AD59:AH59"/>
    <mergeCell ref="AI59:AM59"/>
    <mergeCell ref="X60:AB60"/>
    <mergeCell ref="AD60:AH60"/>
    <mergeCell ref="AI60:AM60"/>
    <mergeCell ref="X61:AB61"/>
    <mergeCell ref="AD61:AH61"/>
    <mergeCell ref="AI61:AM61"/>
    <mergeCell ref="A51:E52"/>
    <mergeCell ref="C60:G60"/>
    <mergeCell ref="C61:G61"/>
    <mergeCell ref="I60:M60"/>
    <mergeCell ref="I61:M61"/>
    <mergeCell ref="N60:R60"/>
    <mergeCell ref="N61:R61"/>
    <mergeCell ref="W53:AH53"/>
    <mergeCell ref="AI53:AM53"/>
    <mergeCell ref="X54:AB54"/>
    <mergeCell ref="AD54:AH54"/>
    <mergeCell ref="AI54:AM54"/>
    <mergeCell ref="X55:AB55"/>
    <mergeCell ref="AD55:AH55"/>
    <mergeCell ref="AI55:AM55"/>
    <mergeCell ref="X56:AB56"/>
    <mergeCell ref="AD56:AH56"/>
    <mergeCell ref="AI56:AM56"/>
    <mergeCell ref="C36:D36"/>
    <mergeCell ref="E36:J36"/>
    <mergeCell ref="K36:L36"/>
    <mergeCell ref="M36:R36"/>
    <mergeCell ref="S36:T36"/>
    <mergeCell ref="U36:Z36"/>
    <mergeCell ref="AA36:AB36"/>
    <mergeCell ref="AC36:AH36"/>
    <mergeCell ref="C18:D18"/>
    <mergeCell ref="E18:J18"/>
    <mergeCell ref="K18:L18"/>
    <mergeCell ref="M18:R18"/>
    <mergeCell ref="S18:T18"/>
    <mergeCell ref="U18:Z18"/>
    <mergeCell ref="AA18:AB18"/>
    <mergeCell ref="AC18:AH18"/>
    <mergeCell ref="M21:R21"/>
    <mergeCell ref="S21:X21"/>
    <mergeCell ref="Y21:AD21"/>
    <mergeCell ref="AE21:AE23"/>
    <mergeCell ref="A22:F22"/>
    <mergeCell ref="G22:L23"/>
    <mergeCell ref="M22:R23"/>
    <mergeCell ref="S22:X23"/>
  </mergeCells>
  <phoneticPr fontId="1"/>
  <dataValidations count="2">
    <dataValidation imeMode="on" allowBlank="1" showInputMessage="1" showErrorMessage="1" 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34 A28 A25 A31 G4 M4 S4 Y4 G22 M22 S22 Y22"/>
    <dataValidation imeMode="halfAlpha" allowBlank="1" showInputMessage="1" showErrorMessage="1" sqref="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JY6:JY14 TU6:TU14 ADQ6:ADQ14 ANM6:ANM14 AXI6:AXI14 BHE6:BHE14 BRA6:BRA14 CAW6:CAW14 CKS6:CKS14 CUO6:CUO14 DEK6:DEK14 DOG6:DOG14 DYC6:DYC14 EHY6:EHY14 ERU6:ERU14 FBQ6:FBQ14 FLM6:FLM14 FVI6:FVI14 GFE6:GFE14 GPA6:GPA14 GYW6:GYW14 HIS6:HIS14 HSO6:HSO14 ICK6:ICK14 IMG6:IMG14 IWC6:IWC14 JFY6:JFY14 JPU6:JPU14 JZQ6:JZQ14 KJM6:KJM14 KTI6:KTI14 LDE6:LDE14 LNA6:LNA14 LWW6:LWW14 MGS6:MGS14 MQO6:MQO14 NAK6:NAK14 NKG6:NKG14 NUC6:NUC14 ODY6:ODY14 ONU6:ONU14 OXQ6:OXQ14 PHM6:PHM14 PRI6:PRI14 QBE6:QBE14 QLA6:QLA14 QUW6:QUW14 RES6:RES14 ROO6:ROO14 RYK6:RYK14 SIG6:SIG14 SSC6:SSC14 TBY6:TBY14 TLU6:TLU14 TVQ6:TVQ14 UFM6:UFM14 UPI6:UPI14 UZE6:UZE14 VJA6:VJA14 VSW6:VSW14 WCS6:WCS14 WMO6:WMO14 WWK6:WWK14 JW6:JW14 TS6:TS14 ADO6:ADO14 ANK6:ANK14 AXG6:AXG14 BHC6:BHC14 BQY6:BQY14 CAU6:CAU14 CKQ6:CKQ14 CUM6:CUM14 DEI6:DEI14 DOE6:DOE14 DYA6:DYA14 EHW6:EHW14 ERS6:ERS14 FBO6:FBO14 FLK6:FLK14 FVG6:FVG14 GFC6:GFC14 GOY6:GOY14 GYU6:GYU14 HIQ6:HIQ14 HSM6:HSM14 ICI6:ICI14 IME6:IME14 IWA6:IWA14 JFW6:JFW14 JPS6:JPS14 JZO6:JZO14 KJK6:KJK14 KTG6:KTG14 LDC6:LDC14 LMY6:LMY14 LWU6:LWU14 MGQ6:MGQ14 MQM6:MQM14 NAI6:NAI14 NKE6:NKE14 NUA6:NUA14 ODW6:ODW14 ONS6:ONS14 OXO6:OXO14 PHK6:PHK14 PRG6:PRG14 QBC6:QBC14 QKY6:QKY14 QUU6:QUU14 REQ6:REQ14 ROM6:ROM14 RYI6:RYI14 SIE6:SIE14 SSA6:SSA14 TBW6:TBW14 TLS6:TLS14 TVO6:TVO14 UFK6:UFK14 UPG6:UPG14 UZC6:UZC14 VIY6:VIY14 VSU6:VSU14 WCQ6:WCQ14 WMM6:WMM14 WWI6:WWI14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JT7 TP7 ADL7 ANH7 AXD7 BGZ7 BQV7 CAR7 CKN7 CUJ7 DEF7 DOB7 DXX7 EHT7 ERP7 FBL7 FLH7 FVD7 GEZ7 GOV7 GYR7 HIN7 HSJ7 ICF7 IMB7 IVX7 JFT7 JPP7 JZL7 KJH7 KTD7 LCZ7 LMV7 LWR7 MGN7 MQJ7 NAF7 NKB7 NTX7 ODT7 ONP7 OXL7 PHH7 PRD7 QAZ7 QKV7 QUR7 REN7 ROJ7 RYF7 SIB7 SRX7 TBT7 TLP7 TVL7 UFH7 UPD7 UYZ7 VIV7 VSR7 WCN7 WMJ7 WWF7 JS6:JS11 TO6:TO11 ADK6:ADK11 ANG6:ANG11 AXC6:AXC11 BGY6:BGY11 BQU6:BQU11 CAQ6:CAQ11 CKM6:CKM11 CUI6:CUI11 DEE6:DEE11 DOA6:DOA11 DXW6:DXW11 EHS6:EHS11 ERO6:ERO11 FBK6:FBK11 FLG6:FLG11 FVC6:FVC11 GEY6:GEY11 GOU6:GOU11 GYQ6:GYQ11 HIM6:HIM11 HSI6:HSI11 ICE6:ICE11 IMA6:IMA11 IVW6:IVW11 JFS6:JFS11 JPO6:JPO11 JZK6:JZK11 KJG6:KJG11 KTC6:KTC11 LCY6:LCY11 LMU6:LMU11 LWQ6:LWQ11 MGM6:MGM11 MQI6:MQI11 NAE6:NAE11 NKA6:NKA11 NTW6:NTW11 ODS6:ODS11 ONO6:ONO11 OXK6:OXK11 PHG6:PHG11 PRC6:PRC11 QAY6:QAY11 QKU6:QKU11 QUQ6:QUQ11 REM6:REM11 ROI6:ROI11 RYE6:RYE11 SIA6:SIA11 SRW6:SRW11 TBS6:TBS11 TLO6:TLO11 TVK6:TVK11 UFG6:UFG11 UPC6:UPC11 UYY6:UYY11 VIU6:VIU11 VSQ6:VSQ11 WCM6:WCM11 WMI6:WMI11 WWE6:WWE11 JQ6:JQ11 TM6:TM11 ADI6:ADI11 ANE6:ANE11 AXA6:AXA11 BGW6:BGW11 BQS6:BQS11 CAO6:CAO11 CKK6:CKK11 CUG6:CUG11 DEC6:DEC11 DNY6:DNY11 DXU6:DXU11 EHQ6:EHQ11 ERM6:ERM11 FBI6:FBI11 FLE6:FLE11 FVA6:FVA11 GEW6:GEW11 GOS6:GOS11 GYO6:GYO11 HIK6:HIK11 HSG6:HSG11 ICC6:ICC11 ILY6:ILY11 IVU6:IVU11 JFQ6:JFQ11 JPM6:JPM11 JZI6:JZI11 KJE6:KJE11 KTA6:KTA11 LCW6:LCW11 LMS6:LMS11 LWO6:LWO11 MGK6:MGK11 MQG6:MQG11 NAC6:NAC11 NJY6:NJY11 NTU6:NTU11 ODQ6:ODQ11 ONM6:ONM11 OXI6:OXI11 PHE6:PHE11 PRA6:PRA11 QAW6:QAW11 QKS6:QKS11 QUO6:QUO11 REK6:REK11 ROG6:ROG11 RYC6:RYC11 SHY6:SHY11 SRU6:SRU11 TBQ6:TBQ11 TLM6:TLM11 TVI6:TVI11 UFE6:UFE11 UPA6:UPA11 UYW6:UYW11 VIS6:VIS11 VSO6:VSO11 WCK6:WCK11 WMG6:WMG11 WWC6:WWC11 JZ10 TV10 ADR10 ANN10 AXJ10 BHF10 BRB10 CAX10 CKT10 CUP10 DEL10 DOH10 DYD10 EHZ10 ERV10 FBR10 FLN10 FVJ10 GFF10 GPB10 GYX10 HIT10 HSP10 ICL10 IMH10 IWD10 JFZ10 JPV10 JZR10 KJN10 KTJ10 LDF10 LNB10 LWX10 MGT10 MQP10 NAL10 NKH10 NUD10 ODZ10 ONV10 OXR10 PHN10 PRJ10 QBF10 QLB10 QUX10 RET10 ROP10 RYL10 SIH10 SSD10 TBZ10 TLV10 TVR10 UFN10 UPJ10 UZF10 VJB10 VSX10 WCT10 WMP10 WWL10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JZ7 TV7 ADR7 ANN7 AXJ7 BHF7 BRB7 CAX7 CKT7 CUP7 DEL7 DOH7 DYD7 EHZ7 ERV7 FBR7 FLN7 FVJ7 GFF7 GPB7 GYX7 HIT7 HSP7 ICL7 IMH7 IWD7 JFZ7 JPV7 JZR7 KJN7 KTJ7 LDF7 LNB7 LWX7 MGT7 MQP7 NAL7 NKH7 NUD7 ODZ7 ONV7 OXR7 PHN7 PRJ7 QBF7 QLB7 QUX7 RET7 ROP7 RYL7 SIH7 SSD7 TBZ7 TLV7 TVR7 UFN7 UPJ7 UZF7 VJB7 VSX7 WCT7 WMP7 WWL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M6:JM8 TI6:TI8 ADE6:ADE8 ANA6:ANA8 AWW6:AWW8 BGS6:BGS8 BQO6:BQO8 CAK6:CAK8 CKG6:CKG8 CUC6:CUC8 DDY6:DDY8 DNU6:DNU8 DXQ6:DXQ8 EHM6:EHM8 ERI6:ERI8 FBE6:FBE8 FLA6:FLA8 FUW6:FUW8 GES6:GES8 GOO6:GOO8 GYK6:GYK8 HIG6:HIG8 HSC6:HSC8 IBY6:IBY8 ILU6:ILU8 IVQ6:IVQ8 JFM6:JFM8 JPI6:JPI8 JZE6:JZE8 KJA6:KJA8 KSW6:KSW8 LCS6:LCS8 LMO6:LMO8 LWK6:LWK8 MGG6:MGG8 MQC6:MQC8 MZY6:MZY8 NJU6:NJU8 NTQ6:NTQ8 ODM6:ODM8 ONI6:ONI8 OXE6:OXE8 PHA6:PHA8 PQW6:PQW8 QAS6:QAS8 QKO6:QKO8 QUK6:QUK8 REG6:REG8 ROC6:ROC8 RXY6:RXY8 SHU6:SHU8 SRQ6:SRQ8 TBM6:TBM8 TLI6:TLI8 TVE6:TVE8 UFA6:UFA8 UOW6:UOW8 UYS6:UYS8 VIO6:VIO8 VSK6:VSK8 WCG6:WCG8 WMC6:WMC8 WVY6:WVY8 JK6:JK8 TG6:TG8 ADC6:ADC8 AMY6:AMY8 AWU6:AWU8 BGQ6:BGQ8 BQM6:BQM8 CAI6:CAI8 CKE6:CKE8 CUA6:CUA8 DDW6:DDW8 DNS6:DNS8 DXO6:DXO8 EHK6:EHK8 ERG6:ERG8 FBC6:FBC8 FKY6:FKY8 FUU6:FUU8 GEQ6:GEQ8 GOM6:GOM8 GYI6:GYI8 HIE6:HIE8 HSA6:HSA8 IBW6:IBW8 ILS6:ILS8 IVO6:IVO8 JFK6:JFK8 JPG6:JPG8 JZC6:JZC8 KIY6:KIY8 KSU6:KSU8 LCQ6:LCQ8 LMM6:LMM8 LWI6:LWI8 MGE6:MGE8 MQA6:MQA8 MZW6:MZW8 NJS6:NJS8 NTO6:NTO8 ODK6:ODK8 ONG6:ONG8 OXC6:OXC8 PGY6:PGY8 PQU6:PQU8 QAQ6:QAQ8 QKM6:QKM8 QUI6:QUI8 REE6:REE8 ROA6:ROA8 RXW6:RXW8 SHS6:SHS8 SRO6:SRO8 TBK6:TBK8 TLG6:TLG8 TVC6:TVC8 UEY6:UEY8 UOU6:UOU8 UYQ6:UYQ8 VIM6:VIM8 VSI6:VSI8 WCE6:WCE8 WMA6:WMA8 WVW6:WVW8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JP7 TL7 ADH7 AND7 AWZ7 BGV7 BQR7 CAN7 CKJ7 CUF7 DEB7 DNX7 DXT7 EHP7 ERL7 FBH7 FLD7 FUZ7 GEV7 GOR7 GYN7 HIJ7 HSF7 ICB7 ILX7 IVT7 JFP7 JPL7 JZH7 KJD7 KSZ7 LCV7 LMR7 LWN7 MGJ7 MQF7 NAB7 NJX7 NTT7 ODP7 ONL7 OXH7 PHD7 PQZ7 QAV7 QKR7 QUN7 REJ7 ROF7 RYB7 SHX7 SRT7 TBP7 TLL7 TVH7 UFD7 UOZ7 UYV7 VIR7 VSN7 WCJ7 WMF7 WWB7 X7 T16 W15:W17 X16 R16 N16 U6:U11 AD13 K9:K17 H10 L10 I9:I17 H16 Z13 H13 L13 L16 O12:O17 W6:W11 N13 N7 O6:O8 Q6:Q8 R7 AC6:AC14 AA6:AA14 R13 T10 X10 Z10 Z7 T7 U15:U17 AD10 AD7 AO6:AO17 WWX36 X25 T34 W33:W35 X34 R34 N34 U24:U29 AD31 K27:K35 H28 L28 I27:I35 H34 Z31 H31 L31 L34 O30:O35 W24:W29 N31 N25 O24:O26 Q24:Q26 R25 AC24:AC32 AA24:AA32 R31 T28 X28 Z28 Z25 T25 U33:U35 AD28 AD25 AO24:AO35 Q30:Q35 AP36 KL36 UH36 AED36 ANZ36 AXV36 BHR36 BRN36 CBJ36 CLF36 CVB36 DEX36 DOT36 DYP36 EIL36 ESH36 FCD36 FLZ36 FVV36 GFR36 GPN36 GZJ36 HJF36 HTB36 ICX36 IMT36 IWP36 JGL36 JQH36 KAD36 KJZ36 KTV36 LDR36 LNN36 LXJ36 MHF36 MRB36 NAX36 NKT36 NUP36 OEL36 OOH36 OYD36 PHZ36 PRV36 QBR36 QLN36 QVJ36 RFF36 RPB36 RYX36 SIT36 SSP36 TCL36 TMH36 TWD36 UFZ36 UPV36 UZR36 VJN36 VTJ36 WDF36 WNB36 Q12:Q17 WWX18 AP18 KL18 UH18 AED18 ANZ18 AXV18 BHR18 BRN18 CBJ18 CLF18 CVB18 DEX18 DOT18 DYP18 EIL18 ESH18 FCD18 FLZ18 FVV18 GFR18 GPN18 GZJ18 HJF18 HTB18 ICX18 IMT18 IWP18 JGL18 JQH18 KAD18 KJZ18 KTV18 LDR18 LNN18 LXJ18 MHF18 MRB18 NAX18 NKT18 NUP18 OEL18 OOH18 OYD18 PHZ18 PRV18 QBR18 QLN18 QVJ18 RFF18 RPB18 RYX18 SIT18 SSP18 TCL18 TMH18 TWD18 UFZ18 UPV18 UZR18 VJN18 VTJ18 WDF18 WNB18"/>
  </dataValidations>
  <pageMargins left="0.7" right="0.7" top="0.75" bottom="0.75" header="0.3" footer="0.3"/>
  <pageSetup paperSize="9" scale="68"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6"/>
  <sheetViews>
    <sheetView topLeftCell="A28" workbookViewId="0">
      <selection activeCell="AV53" sqref="AV53"/>
    </sheetView>
  </sheetViews>
  <sheetFormatPr defaultColWidth="9" defaultRowHeight="13.5" x14ac:dyDescent="0.4"/>
  <cols>
    <col min="1" max="72" width="2.75" style="1" customWidth="1"/>
    <col min="73" max="16384" width="9" style="1"/>
  </cols>
  <sheetData>
    <row r="1" spans="1:41" ht="30" customHeight="1" x14ac:dyDescent="0.4">
      <c r="A1" s="107" t="s">
        <v>108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1" ht="17.25"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s="3" customFormat="1" ht="17.25" customHeight="1" thickBot="1" x14ac:dyDescent="0.45">
      <c r="A3" s="2" t="s">
        <v>178</v>
      </c>
      <c r="G3" s="4"/>
      <c r="H3" s="4"/>
      <c r="I3" s="4"/>
      <c r="J3" s="4"/>
      <c r="K3" s="4"/>
      <c r="L3" s="4"/>
      <c r="M3" s="4"/>
      <c r="N3" s="4"/>
      <c r="O3" s="4"/>
      <c r="P3" s="4"/>
      <c r="Q3" s="4"/>
      <c r="R3" s="4"/>
      <c r="S3" s="4"/>
      <c r="T3" s="4"/>
      <c r="U3" s="4"/>
      <c r="V3" s="4"/>
      <c r="W3" s="4"/>
      <c r="X3" s="4"/>
      <c r="Y3" s="4"/>
      <c r="Z3" s="4"/>
      <c r="AA3" s="4"/>
      <c r="AB3" s="4"/>
      <c r="AC3" s="4"/>
      <c r="AD3" s="4"/>
      <c r="AE3" s="5"/>
      <c r="AF3" s="4"/>
      <c r="AG3" s="4"/>
      <c r="AH3" s="4"/>
      <c r="AI3" s="4"/>
      <c r="AJ3" s="4"/>
      <c r="AK3" s="4"/>
      <c r="AL3" s="4"/>
      <c r="AM3" s="4"/>
      <c r="AN3" s="4"/>
    </row>
    <row r="4" spans="1:41" s="3" customFormat="1" ht="17.25" customHeight="1" x14ac:dyDescent="0.15">
      <c r="A4" s="129"/>
      <c r="B4" s="130"/>
      <c r="C4" s="130"/>
      <c r="D4" s="130"/>
      <c r="E4" s="130"/>
      <c r="F4" s="131"/>
      <c r="G4" s="86">
        <f>A7</f>
        <v>1</v>
      </c>
      <c r="H4" s="87"/>
      <c r="I4" s="87"/>
      <c r="J4" s="87"/>
      <c r="K4" s="87"/>
      <c r="L4" s="88"/>
      <c r="M4" s="86">
        <f>A10</f>
        <v>2</v>
      </c>
      <c r="N4" s="87"/>
      <c r="O4" s="87"/>
      <c r="P4" s="87"/>
      <c r="Q4" s="87"/>
      <c r="R4" s="88"/>
      <c r="S4" s="86">
        <f>A13</f>
        <v>3</v>
      </c>
      <c r="T4" s="87"/>
      <c r="U4" s="87"/>
      <c r="V4" s="87"/>
      <c r="W4" s="87"/>
      <c r="X4" s="88"/>
      <c r="Y4" s="86">
        <f>A16</f>
        <v>4</v>
      </c>
      <c r="Z4" s="87"/>
      <c r="AA4" s="87"/>
      <c r="AB4" s="87"/>
      <c r="AC4" s="87"/>
      <c r="AD4" s="89"/>
      <c r="AE4" s="90" t="s">
        <v>0</v>
      </c>
      <c r="AF4" s="132" t="s">
        <v>1</v>
      </c>
      <c r="AG4" s="6" t="s">
        <v>2</v>
      </c>
      <c r="AH4" s="6" t="s">
        <v>3</v>
      </c>
      <c r="AI4" s="109" t="s">
        <v>2</v>
      </c>
      <c r="AJ4" s="110"/>
      <c r="AK4" s="111" t="s">
        <v>4</v>
      </c>
      <c r="AL4" s="111" t="s">
        <v>5</v>
      </c>
      <c r="AM4" s="114" t="s">
        <v>6</v>
      </c>
      <c r="AN4" s="115"/>
      <c r="AO4" s="120" t="s">
        <v>7</v>
      </c>
    </row>
    <row r="5" spans="1:41" s="3" customFormat="1" ht="17.25" customHeight="1" x14ac:dyDescent="0.15">
      <c r="A5" s="93" t="s">
        <v>13</v>
      </c>
      <c r="B5" s="94"/>
      <c r="C5" s="94"/>
      <c r="D5" s="94"/>
      <c r="E5" s="94"/>
      <c r="F5" s="95"/>
      <c r="G5" s="96" t="s">
        <v>109</v>
      </c>
      <c r="H5" s="97"/>
      <c r="I5" s="97"/>
      <c r="J5" s="97"/>
      <c r="K5" s="97"/>
      <c r="L5" s="98"/>
      <c r="M5" s="96" t="s">
        <v>110</v>
      </c>
      <c r="N5" s="97"/>
      <c r="O5" s="97"/>
      <c r="P5" s="97"/>
      <c r="Q5" s="97"/>
      <c r="R5" s="98"/>
      <c r="S5" s="96" t="s">
        <v>111</v>
      </c>
      <c r="T5" s="97"/>
      <c r="U5" s="97"/>
      <c r="V5" s="97"/>
      <c r="W5" s="97"/>
      <c r="X5" s="98"/>
      <c r="Y5" s="123" t="s">
        <v>112</v>
      </c>
      <c r="Z5" s="124"/>
      <c r="AA5" s="124"/>
      <c r="AB5" s="124"/>
      <c r="AC5" s="124"/>
      <c r="AD5" s="125"/>
      <c r="AE5" s="91"/>
      <c r="AF5" s="133"/>
      <c r="AG5" s="7"/>
      <c r="AH5" s="7"/>
      <c r="AI5" s="135" t="s">
        <v>3</v>
      </c>
      <c r="AJ5" s="136"/>
      <c r="AK5" s="112"/>
      <c r="AL5" s="112"/>
      <c r="AM5" s="116"/>
      <c r="AN5" s="117"/>
      <c r="AO5" s="121"/>
    </row>
    <row r="6" spans="1:41" s="3" customFormat="1" ht="17.25" customHeight="1" thickBot="1" x14ac:dyDescent="0.2">
      <c r="A6" s="137"/>
      <c r="B6" s="138"/>
      <c r="C6" s="138"/>
      <c r="D6" s="138"/>
      <c r="E6" s="138"/>
      <c r="F6" s="139"/>
      <c r="G6" s="99"/>
      <c r="H6" s="100"/>
      <c r="I6" s="100"/>
      <c r="J6" s="100"/>
      <c r="K6" s="100"/>
      <c r="L6" s="101"/>
      <c r="M6" s="102"/>
      <c r="N6" s="103"/>
      <c r="O6" s="103"/>
      <c r="P6" s="103"/>
      <c r="Q6" s="103"/>
      <c r="R6" s="104"/>
      <c r="S6" s="99"/>
      <c r="T6" s="100"/>
      <c r="U6" s="100"/>
      <c r="V6" s="100"/>
      <c r="W6" s="100"/>
      <c r="X6" s="101"/>
      <c r="Y6" s="126"/>
      <c r="Z6" s="127"/>
      <c r="AA6" s="127"/>
      <c r="AB6" s="127"/>
      <c r="AC6" s="127"/>
      <c r="AD6" s="128"/>
      <c r="AE6" s="92"/>
      <c r="AF6" s="134"/>
      <c r="AG6" s="8" t="s">
        <v>8</v>
      </c>
      <c r="AH6" s="8" t="s">
        <v>8</v>
      </c>
      <c r="AI6" s="140" t="s">
        <v>9</v>
      </c>
      <c r="AJ6" s="141"/>
      <c r="AK6" s="113"/>
      <c r="AL6" s="113"/>
      <c r="AM6" s="118"/>
      <c r="AN6" s="119"/>
      <c r="AO6" s="122"/>
    </row>
    <row r="7" spans="1:41" s="3" customFormat="1" ht="17.25" customHeight="1" x14ac:dyDescent="0.4">
      <c r="A7" s="142">
        <v>1</v>
      </c>
      <c r="B7" s="143"/>
      <c r="C7" s="143"/>
      <c r="D7" s="143"/>
      <c r="E7" s="143"/>
      <c r="F7" s="144"/>
      <c r="G7" s="145"/>
      <c r="H7" s="146"/>
      <c r="I7" s="146"/>
      <c r="J7" s="146"/>
      <c r="K7" s="146"/>
      <c r="L7" s="147"/>
      <c r="M7" s="33"/>
      <c r="N7" s="34"/>
      <c r="O7" s="35">
        <v>15</v>
      </c>
      <c r="P7" s="34" t="s">
        <v>304</v>
      </c>
      <c r="Q7" s="36">
        <v>17</v>
      </c>
      <c r="R7" s="37"/>
      <c r="S7" s="33"/>
      <c r="T7" s="34"/>
      <c r="U7" s="35">
        <v>5</v>
      </c>
      <c r="V7" s="34" t="s">
        <v>304</v>
      </c>
      <c r="W7" s="36">
        <v>15</v>
      </c>
      <c r="X7" s="37"/>
      <c r="Y7" s="33"/>
      <c r="Z7" s="34"/>
      <c r="AA7" s="35">
        <v>6</v>
      </c>
      <c r="AB7" s="34" t="s">
        <v>304</v>
      </c>
      <c r="AC7" s="36">
        <v>15</v>
      </c>
      <c r="AD7" s="34"/>
      <c r="AE7" s="154">
        <f>COUNTIF(A7:AD9,"○")</f>
        <v>0</v>
      </c>
      <c r="AF7" s="157">
        <f>COUNTIF(A7:AD9,"●")</f>
        <v>3</v>
      </c>
      <c r="AG7" s="157">
        <f>N8+T8+Z8</f>
        <v>0</v>
      </c>
      <c r="AH7" s="157">
        <f>R8+X8+AD8</f>
        <v>6</v>
      </c>
      <c r="AI7" s="160">
        <f>IF(AH7=0,"----",AG7/AH7)</f>
        <v>0</v>
      </c>
      <c r="AJ7" s="161"/>
      <c r="AK7" s="166">
        <f>SUM(,O7:O9,U7:U9,AA7:AA9)</f>
        <v>49</v>
      </c>
      <c r="AL7" s="166">
        <f>SUM(Q7:Q9,W7:W9,AC7:AC9)</f>
        <v>92</v>
      </c>
      <c r="AM7" s="160">
        <f>AK7/AL7</f>
        <v>0.53260869565217395</v>
      </c>
      <c r="AN7" s="161"/>
      <c r="AO7" s="169">
        <v>4</v>
      </c>
    </row>
    <row r="8" spans="1:41" s="3" customFormat="1" ht="17.25" customHeight="1" x14ac:dyDescent="0.4">
      <c r="A8" s="96" t="s">
        <v>109</v>
      </c>
      <c r="B8" s="97"/>
      <c r="C8" s="97"/>
      <c r="D8" s="97"/>
      <c r="E8" s="97"/>
      <c r="F8" s="98"/>
      <c r="G8" s="148"/>
      <c r="H8" s="149"/>
      <c r="I8" s="149"/>
      <c r="J8" s="149"/>
      <c r="K8" s="149"/>
      <c r="L8" s="150"/>
      <c r="M8" s="38" t="str">
        <f>IF(N8&gt;R8,"○",IF(N8=R8,"△",IF(N8&lt;R8,"●")))</f>
        <v>●</v>
      </c>
      <c r="N8" s="39">
        <v>0</v>
      </c>
      <c r="O8" s="40">
        <v>9</v>
      </c>
      <c r="P8" s="41" t="str">
        <f>IF(O8="","","-")</f>
        <v>-</v>
      </c>
      <c r="Q8" s="42">
        <v>15</v>
      </c>
      <c r="R8" s="42">
        <v>2</v>
      </c>
      <c r="S8" s="38" t="str">
        <f>IF(T8&gt;X8,"○",IF(T8=X8,"△",IF(T8&lt;X8,"●")))</f>
        <v>●</v>
      </c>
      <c r="T8" s="39">
        <v>0</v>
      </c>
      <c r="U8" s="40">
        <v>5</v>
      </c>
      <c r="V8" s="41" t="str">
        <f>IF(U8="","","-")</f>
        <v>-</v>
      </c>
      <c r="W8" s="42">
        <v>15</v>
      </c>
      <c r="X8" s="42">
        <v>2</v>
      </c>
      <c r="Y8" s="38" t="str">
        <f>IF(Z8&gt;AD8,"○",IF(Z8=AD8,"△",IF(Z8&lt;AD8,"●")))</f>
        <v>●</v>
      </c>
      <c r="Z8" s="39">
        <v>0</v>
      </c>
      <c r="AA8" s="40">
        <v>9</v>
      </c>
      <c r="AB8" s="41" t="str">
        <f>IF(AA8="","","-")</f>
        <v>-</v>
      </c>
      <c r="AC8" s="42">
        <v>15</v>
      </c>
      <c r="AD8" s="39">
        <v>2</v>
      </c>
      <c r="AE8" s="155"/>
      <c r="AF8" s="158"/>
      <c r="AG8" s="158"/>
      <c r="AH8" s="158"/>
      <c r="AI8" s="162"/>
      <c r="AJ8" s="163"/>
      <c r="AK8" s="167"/>
      <c r="AL8" s="167"/>
      <c r="AM8" s="162"/>
      <c r="AN8" s="163"/>
      <c r="AO8" s="170"/>
    </row>
    <row r="9" spans="1:41" s="3" customFormat="1" ht="17.25" customHeight="1" thickBot="1" x14ac:dyDescent="0.45">
      <c r="A9" s="99"/>
      <c r="B9" s="100"/>
      <c r="C9" s="100"/>
      <c r="D9" s="100"/>
      <c r="E9" s="100"/>
      <c r="F9" s="101"/>
      <c r="G9" s="151"/>
      <c r="H9" s="152"/>
      <c r="I9" s="152"/>
      <c r="J9" s="152"/>
      <c r="K9" s="152"/>
      <c r="L9" s="153"/>
      <c r="M9" s="43"/>
      <c r="N9" s="44"/>
      <c r="O9" s="45"/>
      <c r="P9" s="44" t="str">
        <f>IF(O9="","","-")</f>
        <v/>
      </c>
      <c r="Q9" s="46"/>
      <c r="R9" s="47"/>
      <c r="S9" s="43"/>
      <c r="T9" s="44"/>
      <c r="U9" s="45"/>
      <c r="V9" s="44" t="str">
        <f>IF(U9="","","-")</f>
        <v/>
      </c>
      <c r="W9" s="46"/>
      <c r="X9" s="47"/>
      <c r="Y9" s="43"/>
      <c r="Z9" s="44"/>
      <c r="AA9" s="45"/>
      <c r="AB9" s="44" t="str">
        <f>IF(AA9="","","-")</f>
        <v/>
      </c>
      <c r="AC9" s="46"/>
      <c r="AD9" s="44"/>
      <c r="AE9" s="156"/>
      <c r="AF9" s="159"/>
      <c r="AG9" s="159"/>
      <c r="AH9" s="159"/>
      <c r="AI9" s="164"/>
      <c r="AJ9" s="165"/>
      <c r="AK9" s="168"/>
      <c r="AL9" s="168"/>
      <c r="AM9" s="164"/>
      <c r="AN9" s="165"/>
      <c r="AO9" s="171"/>
    </row>
    <row r="10" spans="1:41" s="3" customFormat="1" ht="17.25" customHeight="1" x14ac:dyDescent="0.4">
      <c r="A10" s="172">
        <v>2</v>
      </c>
      <c r="B10" s="173"/>
      <c r="C10" s="173"/>
      <c r="D10" s="173"/>
      <c r="E10" s="173"/>
      <c r="F10" s="174"/>
      <c r="G10" s="33"/>
      <c r="H10" s="34"/>
      <c r="I10" s="35">
        <f>Q7</f>
        <v>17</v>
      </c>
      <c r="J10" s="34" t="s">
        <v>304</v>
      </c>
      <c r="K10" s="36">
        <f>O7</f>
        <v>15</v>
      </c>
      <c r="L10" s="37"/>
      <c r="M10" s="175"/>
      <c r="N10" s="149"/>
      <c r="O10" s="149"/>
      <c r="P10" s="149"/>
      <c r="Q10" s="149"/>
      <c r="R10" s="150"/>
      <c r="S10" s="33"/>
      <c r="T10" s="34"/>
      <c r="U10" s="35">
        <v>15</v>
      </c>
      <c r="V10" s="34" t="s">
        <v>304</v>
      </c>
      <c r="W10" s="36">
        <v>13</v>
      </c>
      <c r="X10" s="37"/>
      <c r="Y10" s="33"/>
      <c r="Z10" s="34"/>
      <c r="AA10" s="35">
        <v>14</v>
      </c>
      <c r="AB10" s="34" t="s">
        <v>304</v>
      </c>
      <c r="AC10" s="36">
        <v>16</v>
      </c>
      <c r="AD10" s="34"/>
      <c r="AE10" s="154">
        <f>COUNTIF(A10:AD12,"○")</f>
        <v>1</v>
      </c>
      <c r="AF10" s="157">
        <f>COUNTIF(A10:AD12,"●")</f>
        <v>2</v>
      </c>
      <c r="AG10" s="157">
        <f>H11+T11+Z11</f>
        <v>3</v>
      </c>
      <c r="AH10" s="157">
        <f>L11+X11+AD11</f>
        <v>4</v>
      </c>
      <c r="AI10" s="160">
        <f>IF(AH10=0,"----",AG10/AH10)</f>
        <v>0.75</v>
      </c>
      <c r="AJ10" s="161"/>
      <c r="AK10" s="166">
        <f>SUM(I10:I12,U10:U12,AA10:AA12)</f>
        <v>102</v>
      </c>
      <c r="AL10" s="166">
        <f>SUM(K10:K12,W10:W12,AC10:AC12)</f>
        <v>100</v>
      </c>
      <c r="AM10" s="160">
        <f>AK10/AL10</f>
        <v>1.02</v>
      </c>
      <c r="AN10" s="161"/>
      <c r="AO10" s="181">
        <v>3</v>
      </c>
    </row>
    <row r="11" spans="1:41" s="3" customFormat="1" ht="17.25" customHeight="1" x14ac:dyDescent="0.4">
      <c r="A11" s="96" t="s">
        <v>110</v>
      </c>
      <c r="B11" s="97"/>
      <c r="C11" s="97"/>
      <c r="D11" s="97"/>
      <c r="E11" s="97"/>
      <c r="F11" s="98"/>
      <c r="G11" s="38" t="str">
        <f>IF(M8="○","●",IF(M8="△","△",IF(M8="●","○",IF(M8="",""))))</f>
        <v>○</v>
      </c>
      <c r="H11" s="39">
        <f>IF(R8="","",R8)</f>
        <v>2</v>
      </c>
      <c r="I11" s="40">
        <f>IF(Q8="","",Q8)</f>
        <v>15</v>
      </c>
      <c r="J11" s="41" t="str">
        <f>IF(I11="","","-")</f>
        <v>-</v>
      </c>
      <c r="K11" s="42">
        <f>IF(O8="","",O8)</f>
        <v>9</v>
      </c>
      <c r="L11" s="42">
        <f>IF(N8="","",N8)</f>
        <v>0</v>
      </c>
      <c r="M11" s="175"/>
      <c r="N11" s="149"/>
      <c r="O11" s="149"/>
      <c r="P11" s="149"/>
      <c r="Q11" s="149"/>
      <c r="R11" s="150"/>
      <c r="S11" s="38" t="str">
        <f>IF(T11&gt;X11,"○",IF(T11=X11,"△",IF(T11&lt;X11,"●")))</f>
        <v>●</v>
      </c>
      <c r="T11" s="39">
        <v>1</v>
      </c>
      <c r="U11" s="40">
        <v>14</v>
      </c>
      <c r="V11" s="41" t="str">
        <f>IF(U11="","","-")</f>
        <v>-</v>
      </c>
      <c r="W11" s="42">
        <v>16</v>
      </c>
      <c r="X11" s="42">
        <v>2</v>
      </c>
      <c r="Y11" s="38" t="str">
        <f>IF(Z11&gt;AD11,"○",IF(Z11=AD11,"△",IF(Z11&lt;AD11,"●")))</f>
        <v>●</v>
      </c>
      <c r="Z11" s="39">
        <v>0</v>
      </c>
      <c r="AA11" s="40">
        <v>14</v>
      </c>
      <c r="AB11" s="41" t="str">
        <f>IF(AA11="","","-")</f>
        <v>-</v>
      </c>
      <c r="AC11" s="42">
        <v>16</v>
      </c>
      <c r="AD11" s="39">
        <v>2</v>
      </c>
      <c r="AE11" s="155"/>
      <c r="AF11" s="158"/>
      <c r="AG11" s="158"/>
      <c r="AH11" s="158"/>
      <c r="AI11" s="162"/>
      <c r="AJ11" s="163"/>
      <c r="AK11" s="167"/>
      <c r="AL11" s="167"/>
      <c r="AM11" s="162"/>
      <c r="AN11" s="163"/>
      <c r="AO11" s="170"/>
    </row>
    <row r="12" spans="1:41" s="3" customFormat="1" ht="17.25" customHeight="1" thickBot="1" x14ac:dyDescent="0.45">
      <c r="A12" s="102"/>
      <c r="B12" s="103"/>
      <c r="C12" s="103"/>
      <c r="D12" s="103"/>
      <c r="E12" s="103"/>
      <c r="F12" s="104"/>
      <c r="G12" s="43"/>
      <c r="H12" s="44"/>
      <c r="I12" s="45" t="str">
        <f>IF(Q9="","",Q9)</f>
        <v/>
      </c>
      <c r="J12" s="44" t="str">
        <f>IF(I12="","","-")</f>
        <v/>
      </c>
      <c r="K12" s="46" t="str">
        <f>IF(O9="","",O9)</f>
        <v/>
      </c>
      <c r="L12" s="47"/>
      <c r="M12" s="175"/>
      <c r="N12" s="149"/>
      <c r="O12" s="149"/>
      <c r="P12" s="149"/>
      <c r="Q12" s="149"/>
      <c r="R12" s="150"/>
      <c r="S12" s="43"/>
      <c r="T12" s="44"/>
      <c r="U12" s="45">
        <v>13</v>
      </c>
      <c r="V12" s="44" t="str">
        <f>IF(U12="","","-")</f>
        <v>-</v>
      </c>
      <c r="W12" s="46">
        <v>15</v>
      </c>
      <c r="X12" s="47"/>
      <c r="Y12" s="43"/>
      <c r="Z12" s="44"/>
      <c r="AA12" s="45"/>
      <c r="AB12" s="44" t="str">
        <f>IF(AA12="","","-")</f>
        <v/>
      </c>
      <c r="AC12" s="46"/>
      <c r="AD12" s="44"/>
      <c r="AE12" s="156"/>
      <c r="AF12" s="159"/>
      <c r="AG12" s="159"/>
      <c r="AH12" s="159"/>
      <c r="AI12" s="164"/>
      <c r="AJ12" s="165"/>
      <c r="AK12" s="168"/>
      <c r="AL12" s="168"/>
      <c r="AM12" s="164"/>
      <c r="AN12" s="165"/>
      <c r="AO12" s="182"/>
    </row>
    <row r="13" spans="1:41" s="3" customFormat="1" ht="17.25" customHeight="1" x14ac:dyDescent="0.4">
      <c r="A13" s="176">
        <v>3</v>
      </c>
      <c r="B13" s="177"/>
      <c r="C13" s="177"/>
      <c r="D13" s="177"/>
      <c r="E13" s="177"/>
      <c r="F13" s="178"/>
      <c r="G13" s="33"/>
      <c r="H13" s="34"/>
      <c r="I13" s="35">
        <f>W7</f>
        <v>15</v>
      </c>
      <c r="J13" s="34" t="s">
        <v>304</v>
      </c>
      <c r="K13" s="36">
        <f>U7</f>
        <v>5</v>
      </c>
      <c r="L13" s="37"/>
      <c r="M13" s="33"/>
      <c r="N13" s="34"/>
      <c r="O13" s="35">
        <f>W10</f>
        <v>13</v>
      </c>
      <c r="P13" s="34" t="s">
        <v>304</v>
      </c>
      <c r="Q13" s="36">
        <f>U10</f>
        <v>15</v>
      </c>
      <c r="R13" s="37"/>
      <c r="S13" s="179"/>
      <c r="T13" s="146"/>
      <c r="U13" s="146"/>
      <c r="V13" s="146"/>
      <c r="W13" s="146"/>
      <c r="X13" s="147"/>
      <c r="Y13" s="33"/>
      <c r="Z13" s="34"/>
      <c r="AA13" s="35">
        <v>12</v>
      </c>
      <c r="AB13" s="34" t="s">
        <v>304</v>
      </c>
      <c r="AC13" s="36">
        <v>15</v>
      </c>
      <c r="AD13" s="34"/>
      <c r="AE13" s="154">
        <f>COUNTIF(A13:AD15,"○")</f>
        <v>2</v>
      </c>
      <c r="AF13" s="157">
        <f>COUNTIF(A13:AD15,"●")</f>
        <v>1</v>
      </c>
      <c r="AG13" s="157">
        <f>H14+N14+Z14</f>
        <v>4</v>
      </c>
      <c r="AH13" s="157">
        <f>L14+R14+AD14</f>
        <v>3</v>
      </c>
      <c r="AI13" s="160">
        <f>IF(AH13=0,"----",AG13/AH13)</f>
        <v>1.3333333333333333</v>
      </c>
      <c r="AJ13" s="161"/>
      <c r="AK13" s="166">
        <f>SUM(I13:I15,O13:O15,AA13:AA15)</f>
        <v>97</v>
      </c>
      <c r="AL13" s="166">
        <f>SUM(K13:K15,Q13:Q15,AC13:AC15)</f>
        <v>82</v>
      </c>
      <c r="AM13" s="160">
        <f>AK13/AL13</f>
        <v>1.1829268292682926</v>
      </c>
      <c r="AN13" s="161"/>
      <c r="AO13" s="169">
        <v>2</v>
      </c>
    </row>
    <row r="14" spans="1:41" s="3" customFormat="1" ht="17.25" customHeight="1" x14ac:dyDescent="0.4">
      <c r="A14" s="96" t="s">
        <v>111</v>
      </c>
      <c r="B14" s="97"/>
      <c r="C14" s="97"/>
      <c r="D14" s="97"/>
      <c r="E14" s="97"/>
      <c r="F14" s="98"/>
      <c r="G14" s="38" t="str">
        <f>IF(S8="○","●",IF(S8="△","△",IF(S8="●","○",IF(S8="",""))))</f>
        <v>○</v>
      </c>
      <c r="H14" s="39">
        <f>IF(X8="","",X8)</f>
        <v>2</v>
      </c>
      <c r="I14" s="40">
        <f>IF(W8="","",W8)</f>
        <v>15</v>
      </c>
      <c r="J14" s="41" t="str">
        <f>IF(I14="","","-")</f>
        <v>-</v>
      </c>
      <c r="K14" s="42">
        <f>IF(U8="","",U8)</f>
        <v>5</v>
      </c>
      <c r="L14" s="42">
        <f>IF(T8="","",T8)</f>
        <v>0</v>
      </c>
      <c r="M14" s="38" t="str">
        <f>IF(S11="○","●",IF(S11="△","△",IF(S11="●","○",IF(S11="",""))))</f>
        <v>○</v>
      </c>
      <c r="N14" s="39">
        <f>IF(X11="","",X11)</f>
        <v>2</v>
      </c>
      <c r="O14" s="40">
        <f>IF(W11="","",W11)</f>
        <v>16</v>
      </c>
      <c r="P14" s="41" t="str">
        <f>IF(O14="","","-")</f>
        <v>-</v>
      </c>
      <c r="Q14" s="42">
        <f>IF(U11="","",U11)</f>
        <v>14</v>
      </c>
      <c r="R14" s="42">
        <f>IF(T11="","",T11)</f>
        <v>1</v>
      </c>
      <c r="S14" s="175"/>
      <c r="T14" s="149"/>
      <c r="U14" s="149"/>
      <c r="V14" s="149"/>
      <c r="W14" s="149"/>
      <c r="X14" s="150"/>
      <c r="Y14" s="38" t="str">
        <f>IF(Z14&gt;AD14,"○",IF(Z14=AD14,"△",IF(Z14&lt;AD14,"●")))</f>
        <v>●</v>
      </c>
      <c r="Z14" s="39">
        <v>0</v>
      </c>
      <c r="AA14" s="40">
        <v>11</v>
      </c>
      <c r="AB14" s="41" t="str">
        <f>IF(AA14="","","-")</f>
        <v>-</v>
      </c>
      <c r="AC14" s="42">
        <v>15</v>
      </c>
      <c r="AD14" s="39">
        <v>2</v>
      </c>
      <c r="AE14" s="155"/>
      <c r="AF14" s="158"/>
      <c r="AG14" s="158"/>
      <c r="AH14" s="158"/>
      <c r="AI14" s="162"/>
      <c r="AJ14" s="163"/>
      <c r="AK14" s="167"/>
      <c r="AL14" s="167"/>
      <c r="AM14" s="162"/>
      <c r="AN14" s="163"/>
      <c r="AO14" s="170"/>
    </row>
    <row r="15" spans="1:41" s="3" customFormat="1" ht="17.25" customHeight="1" thickBot="1" x14ac:dyDescent="0.45">
      <c r="A15" s="99"/>
      <c r="B15" s="100"/>
      <c r="C15" s="100"/>
      <c r="D15" s="100"/>
      <c r="E15" s="100"/>
      <c r="F15" s="101"/>
      <c r="G15" s="43"/>
      <c r="H15" s="44"/>
      <c r="I15" s="45" t="str">
        <f>IF(W9="","",W9)</f>
        <v/>
      </c>
      <c r="J15" s="44" t="str">
        <f>IF(I15="","","-")</f>
        <v/>
      </c>
      <c r="K15" s="46" t="str">
        <f>IF(U9="","",U9)</f>
        <v/>
      </c>
      <c r="L15" s="47"/>
      <c r="M15" s="43"/>
      <c r="N15" s="44"/>
      <c r="O15" s="45">
        <f>IF(W12="","",W12)</f>
        <v>15</v>
      </c>
      <c r="P15" s="44" t="str">
        <f>IF(O15="","","-")</f>
        <v>-</v>
      </c>
      <c r="Q15" s="46">
        <f>IF(U12="","",U12)</f>
        <v>13</v>
      </c>
      <c r="R15" s="47"/>
      <c r="S15" s="180"/>
      <c r="T15" s="152"/>
      <c r="U15" s="152"/>
      <c r="V15" s="152"/>
      <c r="W15" s="152"/>
      <c r="X15" s="153"/>
      <c r="Y15" s="43"/>
      <c r="Z15" s="44"/>
      <c r="AA15" s="45"/>
      <c r="AB15" s="44" t="str">
        <f>IF(AA15="","","-")</f>
        <v/>
      </c>
      <c r="AC15" s="46"/>
      <c r="AD15" s="44"/>
      <c r="AE15" s="156"/>
      <c r="AF15" s="159"/>
      <c r="AG15" s="159"/>
      <c r="AH15" s="159"/>
      <c r="AI15" s="164"/>
      <c r="AJ15" s="165"/>
      <c r="AK15" s="168"/>
      <c r="AL15" s="168"/>
      <c r="AM15" s="164"/>
      <c r="AN15" s="165"/>
      <c r="AO15" s="171"/>
    </row>
    <row r="16" spans="1:41" s="3" customFormat="1" ht="17.25" customHeight="1" x14ac:dyDescent="0.4">
      <c r="A16" s="172">
        <v>4</v>
      </c>
      <c r="B16" s="173"/>
      <c r="C16" s="173"/>
      <c r="D16" s="173"/>
      <c r="E16" s="173"/>
      <c r="F16" s="174"/>
      <c r="G16" s="33"/>
      <c r="H16" s="34"/>
      <c r="I16" s="35">
        <f>AC7</f>
        <v>15</v>
      </c>
      <c r="J16" s="34" t="s">
        <v>304</v>
      </c>
      <c r="K16" s="36">
        <f>AA7</f>
        <v>6</v>
      </c>
      <c r="L16" s="37"/>
      <c r="M16" s="33"/>
      <c r="N16" s="34"/>
      <c r="O16" s="35">
        <f>AC10</f>
        <v>16</v>
      </c>
      <c r="P16" s="34" t="s">
        <v>304</v>
      </c>
      <c r="Q16" s="36">
        <f>AA10</f>
        <v>14</v>
      </c>
      <c r="R16" s="37"/>
      <c r="S16" s="33"/>
      <c r="T16" s="34"/>
      <c r="U16" s="35">
        <f>AC13</f>
        <v>15</v>
      </c>
      <c r="V16" s="34" t="s">
        <v>304</v>
      </c>
      <c r="W16" s="36">
        <f>AA13</f>
        <v>12</v>
      </c>
      <c r="X16" s="37"/>
      <c r="Y16" s="179"/>
      <c r="Z16" s="146"/>
      <c r="AA16" s="146"/>
      <c r="AB16" s="146"/>
      <c r="AC16" s="146"/>
      <c r="AD16" s="146"/>
      <c r="AE16" s="154">
        <f>COUNTIF(A16:AD18,"○")</f>
        <v>3</v>
      </c>
      <c r="AF16" s="157">
        <f>COUNTIF(A16:AD18,"●")</f>
        <v>0</v>
      </c>
      <c r="AG16" s="157">
        <f>H17+N17+T17</f>
        <v>6</v>
      </c>
      <c r="AH16" s="157">
        <f>L17+R17+X17</f>
        <v>0</v>
      </c>
      <c r="AI16" s="160" t="str">
        <f>IF(AH16=0,"----",AG16/AH16)</f>
        <v>----</v>
      </c>
      <c r="AJ16" s="161"/>
      <c r="AK16" s="166">
        <f>SUM(I16:I18,O16:O18,U16:U18)</f>
        <v>92</v>
      </c>
      <c r="AL16" s="166">
        <f>SUM(K16:K18,Q16:Q18,W16:W18)</f>
        <v>66</v>
      </c>
      <c r="AM16" s="160">
        <f>AK16/AL16</f>
        <v>1.393939393939394</v>
      </c>
      <c r="AN16" s="161"/>
      <c r="AO16" s="169">
        <v>1</v>
      </c>
    </row>
    <row r="17" spans="1:42" s="3" customFormat="1" ht="17.25" customHeight="1" x14ac:dyDescent="0.4">
      <c r="A17" s="123" t="s">
        <v>112</v>
      </c>
      <c r="B17" s="124"/>
      <c r="C17" s="124"/>
      <c r="D17" s="124"/>
      <c r="E17" s="124"/>
      <c r="F17" s="125"/>
      <c r="G17" s="38" t="str">
        <f>IF(Y8="○","●",IF(Y8="△","△",IF(Y8="●","○",IF(Y8="",""))))</f>
        <v>○</v>
      </c>
      <c r="H17" s="39">
        <f>IF(AD8="","",AD8)</f>
        <v>2</v>
      </c>
      <c r="I17" s="40">
        <f>IF(AC8="","",AC8)</f>
        <v>15</v>
      </c>
      <c r="J17" s="41" t="str">
        <f>IF(I17="","","-")</f>
        <v>-</v>
      </c>
      <c r="K17" s="42">
        <f>IF(AA8="","",AA8)</f>
        <v>9</v>
      </c>
      <c r="L17" s="42">
        <f>IF(Z8="","",Z8)</f>
        <v>0</v>
      </c>
      <c r="M17" s="38" t="str">
        <f>IF(Y11="○","●",IF(Y11="△","△",IF(Y11="●","○",IF(Y11="",""))))</f>
        <v>○</v>
      </c>
      <c r="N17" s="39">
        <f>IF(AD11="","",AD11)</f>
        <v>2</v>
      </c>
      <c r="O17" s="40">
        <f>IF(AC11="","",AC11)</f>
        <v>16</v>
      </c>
      <c r="P17" s="41" t="str">
        <f>IF(O17="","","-")</f>
        <v>-</v>
      </c>
      <c r="Q17" s="42">
        <f>IF(AA11="","",AA11)</f>
        <v>14</v>
      </c>
      <c r="R17" s="42">
        <f>IF(Z11="","",Z11)</f>
        <v>0</v>
      </c>
      <c r="S17" s="38" t="str">
        <f>IF(Y14="○","●",IF(Y14="△","△",IF(Y14="●","○",IF(Y14="",""))))</f>
        <v>○</v>
      </c>
      <c r="T17" s="39">
        <f>IF(AD14="","",AD14)</f>
        <v>2</v>
      </c>
      <c r="U17" s="40">
        <f>IF(AC14="","",AC14)</f>
        <v>15</v>
      </c>
      <c r="V17" s="41" t="str">
        <f>IF(U17="","","-")</f>
        <v>-</v>
      </c>
      <c r="W17" s="42">
        <f>IF(AA14="","",AA14)</f>
        <v>11</v>
      </c>
      <c r="X17" s="42">
        <f>IF(Z14="","",Z14)</f>
        <v>0</v>
      </c>
      <c r="Y17" s="175"/>
      <c r="Z17" s="149"/>
      <c r="AA17" s="149"/>
      <c r="AB17" s="149"/>
      <c r="AC17" s="149"/>
      <c r="AD17" s="149"/>
      <c r="AE17" s="155"/>
      <c r="AF17" s="158"/>
      <c r="AG17" s="158"/>
      <c r="AH17" s="158"/>
      <c r="AI17" s="162"/>
      <c r="AJ17" s="163"/>
      <c r="AK17" s="167"/>
      <c r="AL17" s="167"/>
      <c r="AM17" s="162"/>
      <c r="AN17" s="163"/>
      <c r="AO17" s="170"/>
    </row>
    <row r="18" spans="1:42" s="3" customFormat="1" ht="17.25" customHeight="1" thickBot="1" x14ac:dyDescent="0.45">
      <c r="A18" s="126"/>
      <c r="B18" s="127"/>
      <c r="C18" s="127"/>
      <c r="D18" s="127"/>
      <c r="E18" s="127"/>
      <c r="F18" s="128"/>
      <c r="G18" s="43"/>
      <c r="H18" s="44"/>
      <c r="I18" s="45" t="str">
        <f>IF(AC9="","",AC9)</f>
        <v/>
      </c>
      <c r="J18" s="44" t="str">
        <f>IF(I18="","","-")</f>
        <v/>
      </c>
      <c r="K18" s="46" t="str">
        <f>IF(AA9="","",AA9)</f>
        <v/>
      </c>
      <c r="L18" s="47"/>
      <c r="M18" s="43"/>
      <c r="N18" s="44"/>
      <c r="O18" s="45" t="str">
        <f>IF(AC12="","",AC12)</f>
        <v/>
      </c>
      <c r="P18" s="44" t="str">
        <f>IF(O18="","","-")</f>
        <v/>
      </c>
      <c r="Q18" s="46" t="str">
        <f>IF(AA12="","",AA12)</f>
        <v/>
      </c>
      <c r="R18" s="47"/>
      <c r="S18" s="43"/>
      <c r="T18" s="44"/>
      <c r="U18" s="45" t="str">
        <f>IF(AC15="","",AC15)</f>
        <v/>
      </c>
      <c r="V18" s="44" t="str">
        <f>IF(U18="","","-")</f>
        <v/>
      </c>
      <c r="W18" s="46" t="str">
        <f>IF(AA15="","",AA15)</f>
        <v/>
      </c>
      <c r="X18" s="47"/>
      <c r="Y18" s="180"/>
      <c r="Z18" s="152"/>
      <c r="AA18" s="152"/>
      <c r="AB18" s="152"/>
      <c r="AC18" s="152"/>
      <c r="AD18" s="152"/>
      <c r="AE18" s="156"/>
      <c r="AF18" s="159"/>
      <c r="AG18" s="159"/>
      <c r="AH18" s="159"/>
      <c r="AI18" s="164"/>
      <c r="AJ18" s="165"/>
      <c r="AK18" s="168"/>
      <c r="AL18" s="168"/>
      <c r="AM18" s="164"/>
      <c r="AN18" s="165"/>
      <c r="AO18" s="171"/>
    </row>
    <row r="19" spans="1:42" s="57" customFormat="1" ht="15.75" customHeight="1" x14ac:dyDescent="0.4">
      <c r="A19" s="53"/>
      <c r="B19" s="53"/>
      <c r="C19" s="84" t="s">
        <v>305</v>
      </c>
      <c r="D19" s="84"/>
      <c r="E19" s="85" t="str">
        <f>IF(AO7=1,A8,IF(AO10=1,A11,IF(AO13=1,A14,IF(AO16=1,A17))))</f>
        <v>ＣｅＬＬ
（東京都）</v>
      </c>
      <c r="F19" s="85"/>
      <c r="G19" s="85"/>
      <c r="H19" s="85"/>
      <c r="I19" s="85"/>
      <c r="J19" s="85"/>
      <c r="K19" s="84" t="s">
        <v>306</v>
      </c>
      <c r="L19" s="84"/>
      <c r="M19" s="85" t="str">
        <f>IF(AO7=2,A8,IF(AO10=2,A11,IF(AO13=2,A14,IF(AO16=2,A17))))</f>
        <v>グリーンズ
（茨城県）</v>
      </c>
      <c r="N19" s="85"/>
      <c r="O19" s="85"/>
      <c r="P19" s="85"/>
      <c r="Q19" s="85"/>
      <c r="R19" s="85"/>
      <c r="S19" s="84" t="s">
        <v>307</v>
      </c>
      <c r="T19" s="84"/>
      <c r="U19" s="85" t="str">
        <f>IF(AO7=3,A8,IF(AO10=3,A11,IF(AO13=3,A14,IF(AO16=3,A17))))</f>
        <v>高崎だるま（L）
（群馬県）</v>
      </c>
      <c r="V19" s="85"/>
      <c r="W19" s="85"/>
      <c r="X19" s="85"/>
      <c r="Y19" s="85"/>
      <c r="Z19" s="85"/>
      <c r="AA19" s="84" t="s">
        <v>308</v>
      </c>
      <c r="AB19" s="84"/>
      <c r="AC19" s="85" t="str">
        <f>IF(AO7=4,A8,IF(AO10=4,A11,IF(AO13=4,A14,IF(AO16=4,A17))))</f>
        <v>田富
（山梨県）</v>
      </c>
      <c r="AD19" s="85"/>
      <c r="AE19" s="85"/>
      <c r="AF19" s="85"/>
      <c r="AG19" s="85"/>
      <c r="AH19" s="85"/>
      <c r="AI19" s="41"/>
      <c r="AJ19" s="54"/>
      <c r="AK19" s="54"/>
      <c r="AL19" s="55"/>
      <c r="AM19" s="55"/>
      <c r="AN19" s="54"/>
      <c r="AO19" s="54"/>
      <c r="AP19" s="56"/>
    </row>
    <row r="20" spans="1:42" s="3" customFormat="1" ht="17.25" customHeight="1" x14ac:dyDescent="0.4"/>
    <row r="21" spans="1:42" ht="17.25" customHeight="1" thickBot="1" x14ac:dyDescent="0.45">
      <c r="A21" s="2" t="s">
        <v>178</v>
      </c>
      <c r="B21" s="3"/>
      <c r="C21" s="3"/>
      <c r="D21" s="3"/>
      <c r="E21" s="3"/>
      <c r="F21" s="3"/>
      <c r="G21" s="4"/>
      <c r="H21" s="4"/>
      <c r="I21" s="4"/>
      <c r="J21" s="4"/>
      <c r="K21" s="4"/>
      <c r="L21" s="4"/>
      <c r="M21" s="4"/>
      <c r="N21" s="4"/>
      <c r="O21" s="4"/>
      <c r="P21" s="4"/>
      <c r="Q21" s="4"/>
      <c r="R21" s="4"/>
      <c r="S21" s="4"/>
      <c r="T21" s="4"/>
      <c r="U21" s="4"/>
      <c r="V21" s="4"/>
      <c r="W21" s="4"/>
      <c r="X21" s="4"/>
      <c r="Y21" s="4"/>
      <c r="Z21" s="4"/>
      <c r="AA21" s="4"/>
      <c r="AB21" s="4"/>
      <c r="AC21" s="4"/>
      <c r="AD21" s="4"/>
      <c r="AE21" s="5"/>
      <c r="AF21" s="4"/>
      <c r="AG21" s="4"/>
      <c r="AH21" s="4"/>
      <c r="AI21" s="4"/>
      <c r="AJ21" s="4"/>
      <c r="AK21" s="4"/>
      <c r="AL21" s="4"/>
      <c r="AM21" s="4"/>
      <c r="AN21" s="4"/>
      <c r="AO21" s="3"/>
    </row>
    <row r="22" spans="1:42" ht="17.25" customHeight="1" x14ac:dyDescent="0.15">
      <c r="A22" s="129"/>
      <c r="B22" s="130"/>
      <c r="C22" s="130"/>
      <c r="D22" s="130"/>
      <c r="E22" s="130"/>
      <c r="F22" s="131"/>
      <c r="G22" s="86">
        <f>A25</f>
        <v>5</v>
      </c>
      <c r="H22" s="87"/>
      <c r="I22" s="87"/>
      <c r="J22" s="87"/>
      <c r="K22" s="87"/>
      <c r="L22" s="88"/>
      <c r="M22" s="86">
        <f>A28</f>
        <v>6</v>
      </c>
      <c r="N22" s="87"/>
      <c r="O22" s="87"/>
      <c r="P22" s="87"/>
      <c r="Q22" s="87"/>
      <c r="R22" s="88"/>
      <c r="S22" s="86">
        <f>A31</f>
        <v>7</v>
      </c>
      <c r="T22" s="87"/>
      <c r="U22" s="87"/>
      <c r="V22" s="87"/>
      <c r="W22" s="87"/>
      <c r="X22" s="88"/>
      <c r="Y22" s="86">
        <f>A34</f>
        <v>8</v>
      </c>
      <c r="Z22" s="87"/>
      <c r="AA22" s="87"/>
      <c r="AB22" s="87"/>
      <c r="AC22" s="87"/>
      <c r="AD22" s="89"/>
      <c r="AE22" s="90" t="s">
        <v>0</v>
      </c>
      <c r="AF22" s="132" t="s">
        <v>1</v>
      </c>
      <c r="AG22" s="6" t="s">
        <v>2</v>
      </c>
      <c r="AH22" s="6" t="s">
        <v>3</v>
      </c>
      <c r="AI22" s="109" t="s">
        <v>2</v>
      </c>
      <c r="AJ22" s="110"/>
      <c r="AK22" s="111" t="s">
        <v>4</v>
      </c>
      <c r="AL22" s="111" t="s">
        <v>5</v>
      </c>
      <c r="AM22" s="114" t="s">
        <v>6</v>
      </c>
      <c r="AN22" s="115"/>
      <c r="AO22" s="120" t="s">
        <v>7</v>
      </c>
    </row>
    <row r="23" spans="1:42" ht="17.25" customHeight="1" x14ac:dyDescent="0.15">
      <c r="A23" s="93" t="s">
        <v>14</v>
      </c>
      <c r="B23" s="94"/>
      <c r="C23" s="94"/>
      <c r="D23" s="94"/>
      <c r="E23" s="94"/>
      <c r="F23" s="95"/>
      <c r="G23" s="96" t="s">
        <v>113</v>
      </c>
      <c r="H23" s="97"/>
      <c r="I23" s="97"/>
      <c r="J23" s="97"/>
      <c r="K23" s="97"/>
      <c r="L23" s="98"/>
      <c r="M23" s="96" t="s">
        <v>115</v>
      </c>
      <c r="N23" s="97"/>
      <c r="O23" s="97"/>
      <c r="P23" s="97"/>
      <c r="Q23" s="97"/>
      <c r="R23" s="98"/>
      <c r="S23" s="96" t="s">
        <v>116</v>
      </c>
      <c r="T23" s="97"/>
      <c r="U23" s="97"/>
      <c r="V23" s="97"/>
      <c r="W23" s="97"/>
      <c r="X23" s="98"/>
      <c r="Y23" s="201" t="s">
        <v>117</v>
      </c>
      <c r="Z23" s="106"/>
      <c r="AA23" s="106"/>
      <c r="AB23" s="106"/>
      <c r="AC23" s="106"/>
      <c r="AD23" s="195"/>
      <c r="AE23" s="91"/>
      <c r="AF23" s="133"/>
      <c r="AG23" s="7"/>
      <c r="AH23" s="7"/>
      <c r="AI23" s="135" t="s">
        <v>3</v>
      </c>
      <c r="AJ23" s="136"/>
      <c r="AK23" s="112"/>
      <c r="AL23" s="112"/>
      <c r="AM23" s="116"/>
      <c r="AN23" s="117"/>
      <c r="AO23" s="121"/>
    </row>
    <row r="24" spans="1:42" ht="17.25" customHeight="1" thickBot="1" x14ac:dyDescent="0.2">
      <c r="A24" s="137"/>
      <c r="B24" s="138"/>
      <c r="C24" s="138"/>
      <c r="D24" s="138"/>
      <c r="E24" s="138"/>
      <c r="F24" s="139"/>
      <c r="G24" s="99"/>
      <c r="H24" s="100"/>
      <c r="I24" s="100"/>
      <c r="J24" s="100"/>
      <c r="K24" s="100"/>
      <c r="L24" s="101"/>
      <c r="M24" s="102"/>
      <c r="N24" s="103"/>
      <c r="O24" s="103"/>
      <c r="P24" s="103"/>
      <c r="Q24" s="103"/>
      <c r="R24" s="104"/>
      <c r="S24" s="99"/>
      <c r="T24" s="100"/>
      <c r="U24" s="100"/>
      <c r="V24" s="100"/>
      <c r="W24" s="100"/>
      <c r="X24" s="101"/>
      <c r="Y24" s="202"/>
      <c r="Z24" s="203"/>
      <c r="AA24" s="203"/>
      <c r="AB24" s="203"/>
      <c r="AC24" s="203"/>
      <c r="AD24" s="204"/>
      <c r="AE24" s="92"/>
      <c r="AF24" s="134"/>
      <c r="AG24" s="8" t="s">
        <v>8</v>
      </c>
      <c r="AH24" s="8" t="s">
        <v>8</v>
      </c>
      <c r="AI24" s="140" t="s">
        <v>9</v>
      </c>
      <c r="AJ24" s="141"/>
      <c r="AK24" s="113"/>
      <c r="AL24" s="113"/>
      <c r="AM24" s="118"/>
      <c r="AN24" s="119"/>
      <c r="AO24" s="122"/>
    </row>
    <row r="25" spans="1:42" ht="17.25" customHeight="1" x14ac:dyDescent="0.4">
      <c r="A25" s="142">
        <v>5</v>
      </c>
      <c r="B25" s="143"/>
      <c r="C25" s="143"/>
      <c r="D25" s="143"/>
      <c r="E25" s="143"/>
      <c r="F25" s="144"/>
      <c r="G25" s="145"/>
      <c r="H25" s="146"/>
      <c r="I25" s="146"/>
      <c r="J25" s="146"/>
      <c r="K25" s="146"/>
      <c r="L25" s="147"/>
      <c r="M25" s="33"/>
      <c r="N25" s="34"/>
      <c r="O25" s="35">
        <v>11</v>
      </c>
      <c r="P25" s="34" t="s">
        <v>304</v>
      </c>
      <c r="Q25" s="36">
        <v>15</v>
      </c>
      <c r="R25" s="37"/>
      <c r="S25" s="33"/>
      <c r="T25" s="34"/>
      <c r="U25" s="35">
        <v>16</v>
      </c>
      <c r="V25" s="34" t="s">
        <v>304</v>
      </c>
      <c r="W25" s="36">
        <v>17</v>
      </c>
      <c r="X25" s="37"/>
      <c r="Y25" s="33"/>
      <c r="Z25" s="34"/>
      <c r="AA25" s="35">
        <v>15</v>
      </c>
      <c r="AB25" s="34" t="s">
        <v>304</v>
      </c>
      <c r="AC25" s="36">
        <v>8</v>
      </c>
      <c r="AD25" s="34"/>
      <c r="AE25" s="154">
        <f>COUNTIF(A25:AD27,"○")</f>
        <v>0</v>
      </c>
      <c r="AF25" s="157">
        <f>COUNTIF(A25:AD27,"●")</f>
        <v>3</v>
      </c>
      <c r="AG25" s="157">
        <f>N26+T26+Z26</f>
        <v>2</v>
      </c>
      <c r="AH25" s="157">
        <f>R26+X26+AD26</f>
        <v>6</v>
      </c>
      <c r="AI25" s="160">
        <f>IF(AH25=0,"----",AG25/AH25)</f>
        <v>0.33333333333333331</v>
      </c>
      <c r="AJ25" s="161"/>
      <c r="AK25" s="166">
        <f>SUM(,O25:O27,U25:U27,AA25:AA27)</f>
        <v>100</v>
      </c>
      <c r="AL25" s="166">
        <f>SUM(Q25:Q27,W25:W27,AC25:AC27)</f>
        <v>111</v>
      </c>
      <c r="AM25" s="160">
        <f>AK25/AL25</f>
        <v>0.90090090090090091</v>
      </c>
      <c r="AN25" s="161"/>
      <c r="AO25" s="169">
        <v>4</v>
      </c>
    </row>
    <row r="26" spans="1:42" ht="17.25" customHeight="1" x14ac:dyDescent="0.4">
      <c r="A26" s="96" t="s">
        <v>113</v>
      </c>
      <c r="B26" s="97"/>
      <c r="C26" s="97"/>
      <c r="D26" s="97"/>
      <c r="E26" s="97"/>
      <c r="F26" s="98"/>
      <c r="G26" s="148"/>
      <c r="H26" s="149"/>
      <c r="I26" s="149"/>
      <c r="J26" s="149"/>
      <c r="K26" s="149"/>
      <c r="L26" s="150"/>
      <c r="M26" s="38" t="str">
        <f>IF(N26&gt;R26,"○",IF(N26=R26,"△",IF(N26&lt;R26,"●")))</f>
        <v>●</v>
      </c>
      <c r="N26" s="39">
        <v>0</v>
      </c>
      <c r="O26" s="40">
        <v>10</v>
      </c>
      <c r="P26" s="41" t="str">
        <f>IF(O26="","","-")</f>
        <v>-</v>
      </c>
      <c r="Q26" s="42">
        <v>15</v>
      </c>
      <c r="R26" s="42">
        <v>2</v>
      </c>
      <c r="S26" s="38" t="str">
        <f>IF(T26&gt;X26,"○",IF(T26=X26,"△",IF(T26&lt;X26,"●")))</f>
        <v>●</v>
      </c>
      <c r="T26" s="39">
        <v>1</v>
      </c>
      <c r="U26" s="40">
        <v>15</v>
      </c>
      <c r="V26" s="41" t="str">
        <f>IF(U26="","","-")</f>
        <v>-</v>
      </c>
      <c r="W26" s="42">
        <v>11</v>
      </c>
      <c r="X26" s="42">
        <v>2</v>
      </c>
      <c r="Y26" s="38" t="str">
        <f>IF(Z26&gt;AD26,"○",IF(Z26=AD26,"△",IF(Z26&lt;AD26,"●")))</f>
        <v>●</v>
      </c>
      <c r="Z26" s="39">
        <v>1</v>
      </c>
      <c r="AA26" s="40">
        <v>10</v>
      </c>
      <c r="AB26" s="41" t="str">
        <f>IF(AA26="","","-")</f>
        <v>-</v>
      </c>
      <c r="AC26" s="42">
        <v>15</v>
      </c>
      <c r="AD26" s="39">
        <v>2</v>
      </c>
      <c r="AE26" s="155"/>
      <c r="AF26" s="158"/>
      <c r="AG26" s="158"/>
      <c r="AH26" s="158"/>
      <c r="AI26" s="162"/>
      <c r="AJ26" s="163"/>
      <c r="AK26" s="167"/>
      <c r="AL26" s="167"/>
      <c r="AM26" s="162"/>
      <c r="AN26" s="163"/>
      <c r="AO26" s="170"/>
    </row>
    <row r="27" spans="1:42" ht="17.25" customHeight="1" thickBot="1" x14ac:dyDescent="0.45">
      <c r="A27" s="99"/>
      <c r="B27" s="100"/>
      <c r="C27" s="100"/>
      <c r="D27" s="100"/>
      <c r="E27" s="100"/>
      <c r="F27" s="101"/>
      <c r="G27" s="151"/>
      <c r="H27" s="152"/>
      <c r="I27" s="152"/>
      <c r="J27" s="152"/>
      <c r="K27" s="152"/>
      <c r="L27" s="153"/>
      <c r="M27" s="43"/>
      <c r="N27" s="44"/>
      <c r="O27" s="45"/>
      <c r="P27" s="44" t="str">
        <f>IF(O27="","","-")</f>
        <v/>
      </c>
      <c r="Q27" s="46"/>
      <c r="R27" s="47"/>
      <c r="S27" s="43"/>
      <c r="T27" s="44"/>
      <c r="U27" s="45">
        <v>13</v>
      </c>
      <c r="V27" s="44" t="str">
        <f>IF(U27="","","-")</f>
        <v>-</v>
      </c>
      <c r="W27" s="46">
        <v>15</v>
      </c>
      <c r="X27" s="47"/>
      <c r="Y27" s="43"/>
      <c r="Z27" s="44"/>
      <c r="AA27" s="45">
        <v>10</v>
      </c>
      <c r="AB27" s="44" t="str">
        <f>IF(AA27="","","-")</f>
        <v>-</v>
      </c>
      <c r="AC27" s="46">
        <v>15</v>
      </c>
      <c r="AD27" s="44"/>
      <c r="AE27" s="156"/>
      <c r="AF27" s="159"/>
      <c r="AG27" s="159"/>
      <c r="AH27" s="159"/>
      <c r="AI27" s="164"/>
      <c r="AJ27" s="165"/>
      <c r="AK27" s="168"/>
      <c r="AL27" s="168"/>
      <c r="AM27" s="164"/>
      <c r="AN27" s="165"/>
      <c r="AO27" s="171"/>
    </row>
    <row r="28" spans="1:42" ht="17.25" customHeight="1" x14ac:dyDescent="0.4">
      <c r="A28" s="172">
        <v>6</v>
      </c>
      <c r="B28" s="173"/>
      <c r="C28" s="173"/>
      <c r="D28" s="173"/>
      <c r="E28" s="173"/>
      <c r="F28" s="174"/>
      <c r="G28" s="33"/>
      <c r="H28" s="34"/>
      <c r="I28" s="35">
        <f>Q25</f>
        <v>15</v>
      </c>
      <c r="J28" s="34" t="s">
        <v>304</v>
      </c>
      <c r="K28" s="36">
        <f>O25</f>
        <v>11</v>
      </c>
      <c r="L28" s="37"/>
      <c r="M28" s="175"/>
      <c r="N28" s="149"/>
      <c r="O28" s="149"/>
      <c r="P28" s="149"/>
      <c r="Q28" s="149"/>
      <c r="R28" s="150"/>
      <c r="S28" s="33"/>
      <c r="T28" s="34"/>
      <c r="U28" s="35">
        <v>15</v>
      </c>
      <c r="V28" s="34" t="s">
        <v>304</v>
      </c>
      <c r="W28" s="36">
        <v>13</v>
      </c>
      <c r="X28" s="37"/>
      <c r="Y28" s="33"/>
      <c r="Z28" s="34"/>
      <c r="AA28" s="35">
        <v>15</v>
      </c>
      <c r="AB28" s="34" t="s">
        <v>304</v>
      </c>
      <c r="AC28" s="36">
        <v>8</v>
      </c>
      <c r="AD28" s="34"/>
      <c r="AE28" s="154">
        <f>COUNTIF(A28:AD30,"○")</f>
        <v>3</v>
      </c>
      <c r="AF28" s="157">
        <f>COUNTIF(A28:AD30,"●")</f>
        <v>0</v>
      </c>
      <c r="AG28" s="157">
        <f>H29+T29+Z29</f>
        <v>6</v>
      </c>
      <c r="AH28" s="157">
        <f>L29+X29+AD29</f>
        <v>1</v>
      </c>
      <c r="AI28" s="160">
        <f>IF(AH28=0,"----",AG28/AH28)</f>
        <v>6</v>
      </c>
      <c r="AJ28" s="161"/>
      <c r="AK28" s="166">
        <f>SUM(I28:I30,U28:U30,AA28:AA30)</f>
        <v>104</v>
      </c>
      <c r="AL28" s="166">
        <f>SUM(K28:K30,W28:W30,AC28:AC30)</f>
        <v>78</v>
      </c>
      <c r="AM28" s="160">
        <f>AK28/AL28</f>
        <v>1.3333333333333333</v>
      </c>
      <c r="AN28" s="161"/>
      <c r="AO28" s="181">
        <v>1</v>
      </c>
    </row>
    <row r="29" spans="1:42" ht="17.25" customHeight="1" x14ac:dyDescent="0.4">
      <c r="A29" s="96" t="s">
        <v>115</v>
      </c>
      <c r="B29" s="97"/>
      <c r="C29" s="97"/>
      <c r="D29" s="97"/>
      <c r="E29" s="97"/>
      <c r="F29" s="98"/>
      <c r="G29" s="38" t="str">
        <f>IF(M26="○","●",IF(M26="△","△",IF(M26="●","○",IF(M26="",""))))</f>
        <v>○</v>
      </c>
      <c r="H29" s="39">
        <f>IF(R26="","",R26)</f>
        <v>2</v>
      </c>
      <c r="I29" s="40">
        <f>IF(Q26="","",Q26)</f>
        <v>15</v>
      </c>
      <c r="J29" s="41" t="str">
        <f>IF(I29="","","-")</f>
        <v>-</v>
      </c>
      <c r="K29" s="42">
        <f>IF(O26="","",O26)</f>
        <v>10</v>
      </c>
      <c r="L29" s="42">
        <f>IF(N26="","",N26)</f>
        <v>0</v>
      </c>
      <c r="M29" s="175"/>
      <c r="N29" s="149"/>
      <c r="O29" s="149"/>
      <c r="P29" s="149"/>
      <c r="Q29" s="149"/>
      <c r="R29" s="150"/>
      <c r="S29" s="38" t="str">
        <f>IF(T29&gt;X29,"○",IF(T29=X29,"△",IF(T29&lt;X29,"●")))</f>
        <v>○</v>
      </c>
      <c r="T29" s="39">
        <v>2</v>
      </c>
      <c r="U29" s="40">
        <v>14</v>
      </c>
      <c r="V29" s="41" t="str">
        <f>IF(U29="","","-")</f>
        <v>-</v>
      </c>
      <c r="W29" s="42">
        <v>16</v>
      </c>
      <c r="X29" s="42">
        <v>1</v>
      </c>
      <c r="Y29" s="38" t="str">
        <f>IF(Z29&gt;AD29,"○",IF(Z29=AD29,"△",IF(Z29&lt;AD29,"●")))</f>
        <v>○</v>
      </c>
      <c r="Z29" s="39">
        <v>2</v>
      </c>
      <c r="AA29" s="40">
        <v>15</v>
      </c>
      <c r="AB29" s="41" t="str">
        <f>IF(AA29="","","-")</f>
        <v>-</v>
      </c>
      <c r="AC29" s="42">
        <v>10</v>
      </c>
      <c r="AD29" s="39">
        <v>0</v>
      </c>
      <c r="AE29" s="155"/>
      <c r="AF29" s="158"/>
      <c r="AG29" s="158"/>
      <c r="AH29" s="158"/>
      <c r="AI29" s="162"/>
      <c r="AJ29" s="163"/>
      <c r="AK29" s="167"/>
      <c r="AL29" s="167"/>
      <c r="AM29" s="162"/>
      <c r="AN29" s="163"/>
      <c r="AO29" s="170"/>
    </row>
    <row r="30" spans="1:42" ht="17.25" customHeight="1" thickBot="1" x14ac:dyDescent="0.45">
      <c r="A30" s="102"/>
      <c r="B30" s="103"/>
      <c r="C30" s="103"/>
      <c r="D30" s="103"/>
      <c r="E30" s="103"/>
      <c r="F30" s="104"/>
      <c r="G30" s="43"/>
      <c r="H30" s="44"/>
      <c r="I30" s="45" t="str">
        <f>IF(Q27="","",Q27)</f>
        <v/>
      </c>
      <c r="J30" s="44" t="str">
        <f>IF(I30="","","-")</f>
        <v/>
      </c>
      <c r="K30" s="46" t="str">
        <f>IF(O27="","",O27)</f>
        <v/>
      </c>
      <c r="L30" s="47"/>
      <c r="M30" s="175"/>
      <c r="N30" s="149"/>
      <c r="O30" s="149"/>
      <c r="P30" s="149"/>
      <c r="Q30" s="149"/>
      <c r="R30" s="150"/>
      <c r="S30" s="43"/>
      <c r="T30" s="44"/>
      <c r="U30" s="45">
        <v>15</v>
      </c>
      <c r="V30" s="44" t="str">
        <f>IF(U30="","","-")</f>
        <v>-</v>
      </c>
      <c r="W30" s="46">
        <v>10</v>
      </c>
      <c r="X30" s="47"/>
      <c r="Y30" s="43"/>
      <c r="Z30" s="44"/>
      <c r="AA30" s="45"/>
      <c r="AB30" s="44" t="str">
        <f>IF(AA30="","","-")</f>
        <v/>
      </c>
      <c r="AC30" s="46"/>
      <c r="AD30" s="44"/>
      <c r="AE30" s="156"/>
      <c r="AF30" s="159"/>
      <c r="AG30" s="159"/>
      <c r="AH30" s="159"/>
      <c r="AI30" s="164"/>
      <c r="AJ30" s="165"/>
      <c r="AK30" s="168"/>
      <c r="AL30" s="168"/>
      <c r="AM30" s="164"/>
      <c r="AN30" s="165"/>
      <c r="AO30" s="182"/>
    </row>
    <row r="31" spans="1:42" ht="17.25" customHeight="1" x14ac:dyDescent="0.4">
      <c r="A31" s="176">
        <v>7</v>
      </c>
      <c r="B31" s="177"/>
      <c r="C31" s="177"/>
      <c r="D31" s="177"/>
      <c r="E31" s="177"/>
      <c r="F31" s="178"/>
      <c r="G31" s="33"/>
      <c r="H31" s="34"/>
      <c r="I31" s="35">
        <f>W25</f>
        <v>17</v>
      </c>
      <c r="J31" s="34" t="s">
        <v>304</v>
      </c>
      <c r="K31" s="36">
        <f>U25</f>
        <v>16</v>
      </c>
      <c r="L31" s="37"/>
      <c r="M31" s="33"/>
      <c r="N31" s="34"/>
      <c r="O31" s="35">
        <f>W28</f>
        <v>13</v>
      </c>
      <c r="P31" s="34" t="s">
        <v>304</v>
      </c>
      <c r="Q31" s="36">
        <f>U28</f>
        <v>15</v>
      </c>
      <c r="R31" s="37"/>
      <c r="S31" s="179"/>
      <c r="T31" s="146"/>
      <c r="U31" s="146"/>
      <c r="V31" s="146"/>
      <c r="W31" s="146"/>
      <c r="X31" s="147"/>
      <c r="Y31" s="33"/>
      <c r="Z31" s="34"/>
      <c r="AA31" s="35">
        <v>14</v>
      </c>
      <c r="AB31" s="34" t="s">
        <v>304</v>
      </c>
      <c r="AC31" s="36">
        <v>16</v>
      </c>
      <c r="AD31" s="34"/>
      <c r="AE31" s="154">
        <f>COUNTIF(A31:AD33,"○")</f>
        <v>1</v>
      </c>
      <c r="AF31" s="157">
        <f>COUNTIF(A31:AD33,"●")</f>
        <v>2</v>
      </c>
      <c r="AG31" s="157">
        <f>H32+N32+Z32</f>
        <v>3</v>
      </c>
      <c r="AH31" s="157">
        <f>L32+R32+AD32</f>
        <v>5</v>
      </c>
      <c r="AI31" s="160">
        <f>IF(AH31=0,"----",AG31/AH31)</f>
        <v>0.6</v>
      </c>
      <c r="AJ31" s="161"/>
      <c r="AK31" s="166">
        <f>SUM(I31:I33,O31:O33,AA31:AA33)</f>
        <v>110</v>
      </c>
      <c r="AL31" s="166">
        <f>SUM(K31:K33,Q31:Q33,AC31:AC33)</f>
        <v>120</v>
      </c>
      <c r="AM31" s="160">
        <f>AK31/AL31</f>
        <v>0.91666666666666663</v>
      </c>
      <c r="AN31" s="161"/>
      <c r="AO31" s="169">
        <v>3</v>
      </c>
    </row>
    <row r="32" spans="1:42" ht="17.25" customHeight="1" x14ac:dyDescent="0.4">
      <c r="A32" s="96" t="s">
        <v>116</v>
      </c>
      <c r="B32" s="97"/>
      <c r="C32" s="97"/>
      <c r="D32" s="97"/>
      <c r="E32" s="97"/>
      <c r="F32" s="98"/>
      <c r="G32" s="38" t="str">
        <f>IF(S26="○","●",IF(S26="△","△",IF(S26="●","○",IF(S26="",""))))</f>
        <v>○</v>
      </c>
      <c r="H32" s="39">
        <f>IF(X26="","",X26)</f>
        <v>2</v>
      </c>
      <c r="I32" s="40">
        <f>IF(W26="","",W26)</f>
        <v>11</v>
      </c>
      <c r="J32" s="41" t="str">
        <f>IF(I32="","","-")</f>
        <v>-</v>
      </c>
      <c r="K32" s="42">
        <f>IF(U26="","",U26)</f>
        <v>15</v>
      </c>
      <c r="L32" s="42">
        <f>IF(T26="","",T26)</f>
        <v>1</v>
      </c>
      <c r="M32" s="38" t="str">
        <f>IF(S29="○","●",IF(S29="△","△",IF(S29="●","○",IF(S29="",""))))</f>
        <v>●</v>
      </c>
      <c r="N32" s="39">
        <f>IF(X29="","",X29)</f>
        <v>1</v>
      </c>
      <c r="O32" s="40">
        <f>IF(W29="","",W29)</f>
        <v>16</v>
      </c>
      <c r="P32" s="41" t="str">
        <f>IF(O32="","","-")</f>
        <v>-</v>
      </c>
      <c r="Q32" s="42">
        <f>IF(U29="","",U29)</f>
        <v>14</v>
      </c>
      <c r="R32" s="42">
        <f>IF(T29="","",T29)</f>
        <v>2</v>
      </c>
      <c r="S32" s="175"/>
      <c r="T32" s="149"/>
      <c r="U32" s="149"/>
      <c r="V32" s="149"/>
      <c r="W32" s="149"/>
      <c r="X32" s="150"/>
      <c r="Y32" s="38" t="str">
        <f>IF(Z32&gt;AD32,"○",IF(Z32=AD32,"△",IF(Z32&lt;AD32,"●")))</f>
        <v>●</v>
      </c>
      <c r="Z32" s="39">
        <v>0</v>
      </c>
      <c r="AA32" s="40">
        <v>14</v>
      </c>
      <c r="AB32" s="41" t="str">
        <f>IF(AA32="","","-")</f>
        <v>-</v>
      </c>
      <c r="AC32" s="42">
        <v>16</v>
      </c>
      <c r="AD32" s="39">
        <v>2</v>
      </c>
      <c r="AE32" s="155"/>
      <c r="AF32" s="158"/>
      <c r="AG32" s="158"/>
      <c r="AH32" s="158"/>
      <c r="AI32" s="162"/>
      <c r="AJ32" s="163"/>
      <c r="AK32" s="167"/>
      <c r="AL32" s="167"/>
      <c r="AM32" s="162"/>
      <c r="AN32" s="163"/>
      <c r="AO32" s="170"/>
    </row>
    <row r="33" spans="1:42" ht="17.25" customHeight="1" thickBot="1" x14ac:dyDescent="0.45">
      <c r="A33" s="99"/>
      <c r="B33" s="100"/>
      <c r="C33" s="100"/>
      <c r="D33" s="100"/>
      <c r="E33" s="100"/>
      <c r="F33" s="101"/>
      <c r="G33" s="43"/>
      <c r="H33" s="44"/>
      <c r="I33" s="45">
        <f>IF(W27="","",W27)</f>
        <v>15</v>
      </c>
      <c r="J33" s="44" t="str">
        <f>IF(I33="","","-")</f>
        <v>-</v>
      </c>
      <c r="K33" s="46">
        <f>IF(U27="","",U27)</f>
        <v>13</v>
      </c>
      <c r="L33" s="47"/>
      <c r="M33" s="43"/>
      <c r="N33" s="44"/>
      <c r="O33" s="45">
        <f>IF(W30="","",W30)</f>
        <v>10</v>
      </c>
      <c r="P33" s="44" t="str">
        <f>IF(O33="","","-")</f>
        <v>-</v>
      </c>
      <c r="Q33" s="46">
        <f>IF(U30="","",U30)</f>
        <v>15</v>
      </c>
      <c r="R33" s="47"/>
      <c r="S33" s="180"/>
      <c r="T33" s="152"/>
      <c r="U33" s="152"/>
      <c r="V33" s="152"/>
      <c r="W33" s="152"/>
      <c r="X33" s="153"/>
      <c r="Y33" s="43"/>
      <c r="Z33" s="44"/>
      <c r="AA33" s="45"/>
      <c r="AB33" s="44" t="str">
        <f>IF(AA33="","","-")</f>
        <v/>
      </c>
      <c r="AC33" s="46"/>
      <c r="AD33" s="44"/>
      <c r="AE33" s="156"/>
      <c r="AF33" s="159"/>
      <c r="AG33" s="159"/>
      <c r="AH33" s="159"/>
      <c r="AI33" s="164"/>
      <c r="AJ33" s="165"/>
      <c r="AK33" s="168"/>
      <c r="AL33" s="168"/>
      <c r="AM33" s="164"/>
      <c r="AN33" s="165"/>
      <c r="AO33" s="171"/>
    </row>
    <row r="34" spans="1:42" ht="17.25" customHeight="1" x14ac:dyDescent="0.4">
      <c r="A34" s="172">
        <v>8</v>
      </c>
      <c r="B34" s="173"/>
      <c r="C34" s="173"/>
      <c r="D34" s="173"/>
      <c r="E34" s="173"/>
      <c r="F34" s="174"/>
      <c r="G34" s="33"/>
      <c r="H34" s="34"/>
      <c r="I34" s="35">
        <f>AC25</f>
        <v>8</v>
      </c>
      <c r="J34" s="34" t="s">
        <v>304</v>
      </c>
      <c r="K34" s="36">
        <f>AA25</f>
        <v>15</v>
      </c>
      <c r="L34" s="37"/>
      <c r="M34" s="33"/>
      <c r="N34" s="34"/>
      <c r="O34" s="35">
        <f>AC28</f>
        <v>8</v>
      </c>
      <c r="P34" s="34" t="s">
        <v>304</v>
      </c>
      <c r="Q34" s="36">
        <f>AA28</f>
        <v>15</v>
      </c>
      <c r="R34" s="37"/>
      <c r="S34" s="33"/>
      <c r="T34" s="34"/>
      <c r="U34" s="35">
        <f>AC31</f>
        <v>16</v>
      </c>
      <c r="V34" s="34" t="s">
        <v>304</v>
      </c>
      <c r="W34" s="36">
        <f>AA31</f>
        <v>14</v>
      </c>
      <c r="X34" s="37"/>
      <c r="Y34" s="179"/>
      <c r="Z34" s="146"/>
      <c r="AA34" s="146"/>
      <c r="AB34" s="146"/>
      <c r="AC34" s="146"/>
      <c r="AD34" s="146"/>
      <c r="AE34" s="154">
        <f>COUNTIF(A34:AD36,"○")</f>
        <v>2</v>
      </c>
      <c r="AF34" s="157">
        <f>COUNTIF(A34:AD36,"●")</f>
        <v>1</v>
      </c>
      <c r="AG34" s="157">
        <f>H35+N35+T35</f>
        <v>4</v>
      </c>
      <c r="AH34" s="157">
        <f>L35+R35+X35</f>
        <v>3</v>
      </c>
      <c r="AI34" s="160">
        <f>IF(AH34=0,"----",AG34/AH34)</f>
        <v>1.3333333333333333</v>
      </c>
      <c r="AJ34" s="161"/>
      <c r="AK34" s="166">
        <f>SUM(I34:I36,O34:O36,U34:U36)</f>
        <v>88</v>
      </c>
      <c r="AL34" s="166">
        <f>SUM(K34:K36,Q34:Q36,W34:W36)</f>
        <v>93</v>
      </c>
      <c r="AM34" s="160">
        <f>AK34/AL34</f>
        <v>0.94623655913978499</v>
      </c>
      <c r="AN34" s="161"/>
      <c r="AO34" s="169">
        <v>2</v>
      </c>
    </row>
    <row r="35" spans="1:42" ht="17.25" customHeight="1" x14ac:dyDescent="0.4">
      <c r="A35" s="201" t="s">
        <v>117</v>
      </c>
      <c r="B35" s="106"/>
      <c r="C35" s="106"/>
      <c r="D35" s="106"/>
      <c r="E35" s="106"/>
      <c r="F35" s="205"/>
      <c r="G35" s="38" t="str">
        <f>IF(Y26="○","●",IF(Y26="△","△",IF(Y26="●","○",IF(Y26="",""))))</f>
        <v>○</v>
      </c>
      <c r="H35" s="39">
        <f>IF(AD26="","",AD26)</f>
        <v>2</v>
      </c>
      <c r="I35" s="40">
        <f>IF(AC26="","",AC26)</f>
        <v>15</v>
      </c>
      <c r="J35" s="41" t="str">
        <f>IF(I35="","","-")</f>
        <v>-</v>
      </c>
      <c r="K35" s="42">
        <f>IF(AA26="","",AA26)</f>
        <v>10</v>
      </c>
      <c r="L35" s="42">
        <f>IF(Z26="","",Z26)</f>
        <v>1</v>
      </c>
      <c r="M35" s="38" t="str">
        <f>IF(Y29="○","●",IF(Y29="△","△",IF(Y29="●","○",IF(Y29="",""))))</f>
        <v>●</v>
      </c>
      <c r="N35" s="39">
        <f>IF(AD29="","",AD29)</f>
        <v>0</v>
      </c>
      <c r="O35" s="40">
        <f>IF(AC29="","",AC29)</f>
        <v>10</v>
      </c>
      <c r="P35" s="41" t="str">
        <f>IF(O35="","","-")</f>
        <v>-</v>
      </c>
      <c r="Q35" s="42">
        <f>IF(AA29="","",AA29)</f>
        <v>15</v>
      </c>
      <c r="R35" s="42">
        <f>IF(Z29="","",Z29)</f>
        <v>2</v>
      </c>
      <c r="S35" s="38" t="str">
        <f>IF(Y32="○","●",IF(Y32="△","△",IF(Y32="●","○",IF(Y32="",""))))</f>
        <v>○</v>
      </c>
      <c r="T35" s="39">
        <f>IF(AD32="","",AD32)</f>
        <v>2</v>
      </c>
      <c r="U35" s="40">
        <f>IF(AC32="","",AC32)</f>
        <v>16</v>
      </c>
      <c r="V35" s="41" t="str">
        <f>IF(U35="","","-")</f>
        <v>-</v>
      </c>
      <c r="W35" s="42">
        <f>IF(AA32="","",AA32)</f>
        <v>14</v>
      </c>
      <c r="X35" s="42">
        <f>IF(Z32="","",Z32)</f>
        <v>0</v>
      </c>
      <c r="Y35" s="175"/>
      <c r="Z35" s="149"/>
      <c r="AA35" s="149"/>
      <c r="AB35" s="149"/>
      <c r="AC35" s="149"/>
      <c r="AD35" s="149"/>
      <c r="AE35" s="155"/>
      <c r="AF35" s="158"/>
      <c r="AG35" s="158"/>
      <c r="AH35" s="158"/>
      <c r="AI35" s="162"/>
      <c r="AJ35" s="163"/>
      <c r="AK35" s="167"/>
      <c r="AL35" s="167"/>
      <c r="AM35" s="162"/>
      <c r="AN35" s="163"/>
      <c r="AO35" s="170"/>
    </row>
    <row r="36" spans="1:42" ht="17.25" customHeight="1" thickBot="1" x14ac:dyDescent="0.45">
      <c r="A36" s="202"/>
      <c r="B36" s="203"/>
      <c r="C36" s="203"/>
      <c r="D36" s="203"/>
      <c r="E36" s="203"/>
      <c r="F36" s="206"/>
      <c r="G36" s="43"/>
      <c r="H36" s="44"/>
      <c r="I36" s="45">
        <f>IF(AC27="","",AC27)</f>
        <v>15</v>
      </c>
      <c r="J36" s="44" t="str">
        <f>IF(I36="","","-")</f>
        <v>-</v>
      </c>
      <c r="K36" s="46">
        <f>IF(AA27="","",AA27)</f>
        <v>10</v>
      </c>
      <c r="L36" s="47"/>
      <c r="M36" s="43"/>
      <c r="N36" s="44"/>
      <c r="O36" s="45" t="str">
        <f>IF(AC30="","",AC30)</f>
        <v/>
      </c>
      <c r="P36" s="44" t="str">
        <f>IF(O36="","","-")</f>
        <v/>
      </c>
      <c r="Q36" s="46" t="str">
        <f>IF(AA30="","",AA30)</f>
        <v/>
      </c>
      <c r="R36" s="47"/>
      <c r="S36" s="43"/>
      <c r="T36" s="44"/>
      <c r="U36" s="45" t="str">
        <f>IF(AC33="","",AC33)</f>
        <v/>
      </c>
      <c r="V36" s="44" t="str">
        <f>IF(U36="","","-")</f>
        <v/>
      </c>
      <c r="W36" s="46" t="str">
        <f>IF(AA33="","",AA33)</f>
        <v/>
      </c>
      <c r="X36" s="47"/>
      <c r="Y36" s="180"/>
      <c r="Z36" s="152"/>
      <c r="AA36" s="152"/>
      <c r="AB36" s="152"/>
      <c r="AC36" s="152"/>
      <c r="AD36" s="152"/>
      <c r="AE36" s="156"/>
      <c r="AF36" s="159"/>
      <c r="AG36" s="159"/>
      <c r="AH36" s="159"/>
      <c r="AI36" s="164"/>
      <c r="AJ36" s="165"/>
      <c r="AK36" s="168"/>
      <c r="AL36" s="168"/>
      <c r="AM36" s="164"/>
      <c r="AN36" s="165"/>
      <c r="AO36" s="171"/>
    </row>
    <row r="37" spans="1:42" s="57" customFormat="1" ht="15.75" customHeight="1" x14ac:dyDescent="0.4">
      <c r="A37" s="53"/>
      <c r="B37" s="53"/>
      <c r="C37" s="84" t="s">
        <v>305</v>
      </c>
      <c r="D37" s="84"/>
      <c r="E37" s="85" t="str">
        <f>IF(AO25=1,A26,IF(AO28=1,A29,IF(AO31=1,A32,IF(AO34=1,A35))))</f>
        <v>Happy svc
（千葉県）</v>
      </c>
      <c r="F37" s="85"/>
      <c r="G37" s="85"/>
      <c r="H37" s="85"/>
      <c r="I37" s="85"/>
      <c r="J37" s="85"/>
      <c r="K37" s="84" t="s">
        <v>306</v>
      </c>
      <c r="L37" s="84"/>
      <c r="M37" s="85" t="str">
        <f>IF(AO25=2,A26,IF(AO28=2,A29,IF(AO31=2,A32,IF(AO34=2,A35))))</f>
        <v>FUJIMARU
（埼玉県）</v>
      </c>
      <c r="N37" s="85"/>
      <c r="O37" s="85"/>
      <c r="P37" s="85"/>
      <c r="Q37" s="85"/>
      <c r="R37" s="85"/>
      <c r="S37" s="84" t="s">
        <v>307</v>
      </c>
      <c r="T37" s="84"/>
      <c r="U37" s="85" t="str">
        <f>IF(AO25=3,A26,IF(AO28=3,A29,IF(AO31=3,A32,IF(AO34=3,A35))))</f>
        <v>ＳＭＡＫ
（栃木県）</v>
      </c>
      <c r="V37" s="85"/>
      <c r="W37" s="85"/>
      <c r="X37" s="85"/>
      <c r="Y37" s="85"/>
      <c r="Z37" s="85"/>
      <c r="AA37" s="84" t="s">
        <v>308</v>
      </c>
      <c r="AB37" s="84"/>
      <c r="AC37" s="85" t="str">
        <f>IF(AO25=4,A26,IF(AO28=4,A29,IF(AO31=4,A32,IF(AO34=4,A35))))</f>
        <v>ｍｏｎｍｏｎ
（神奈川県）</v>
      </c>
      <c r="AD37" s="85"/>
      <c r="AE37" s="85"/>
      <c r="AF37" s="85"/>
      <c r="AG37" s="85"/>
      <c r="AH37" s="85"/>
      <c r="AI37" s="41"/>
      <c r="AJ37" s="54"/>
      <c r="AK37" s="54"/>
      <c r="AL37" s="55"/>
      <c r="AM37" s="55"/>
      <c r="AN37" s="54"/>
      <c r="AO37" s="54"/>
      <c r="AP37" s="56"/>
    </row>
    <row r="38" spans="1:42" ht="17.25" customHeight="1" x14ac:dyDescent="0.4">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2" ht="15" customHeight="1" x14ac:dyDescent="0.4">
      <c r="A39" s="107" t="s">
        <v>11</v>
      </c>
      <c r="B39" s="107"/>
      <c r="C39" s="107"/>
      <c r="D39" s="107"/>
      <c r="E39" s="107"/>
    </row>
    <row r="40" spans="1:42" ht="15" customHeight="1" x14ac:dyDescent="0.4">
      <c r="A40" s="107"/>
      <c r="B40" s="107"/>
      <c r="C40" s="107"/>
      <c r="D40" s="107"/>
      <c r="E40" s="107"/>
    </row>
    <row r="41" spans="1:42" ht="15" customHeight="1" x14ac:dyDescent="0.4">
      <c r="E41" s="1" t="s">
        <v>187</v>
      </c>
      <c r="Z41" s="1" t="s">
        <v>189</v>
      </c>
    </row>
    <row r="42" spans="1:42" ht="15" customHeight="1" thickBot="1" x14ac:dyDescent="0.45">
      <c r="B42" s="1" t="s">
        <v>15</v>
      </c>
      <c r="J42" s="1">
        <v>9</v>
      </c>
      <c r="K42" s="10" t="s">
        <v>10</v>
      </c>
      <c r="L42" s="1">
        <v>15</v>
      </c>
      <c r="O42" s="1" t="s">
        <v>16</v>
      </c>
      <c r="W42" s="1" t="s">
        <v>19</v>
      </c>
      <c r="AE42" s="1">
        <v>15</v>
      </c>
      <c r="AF42" s="10" t="s">
        <v>10</v>
      </c>
      <c r="AG42" s="1">
        <v>9</v>
      </c>
      <c r="AJ42" s="1" t="s">
        <v>20</v>
      </c>
    </row>
    <row r="43" spans="1:42" ht="15" customHeight="1" thickTop="1" x14ac:dyDescent="0.4">
      <c r="B43" s="189" t="str">
        <f>U19</f>
        <v>高崎だるま（L）
（群馬県）</v>
      </c>
      <c r="C43" s="190"/>
      <c r="D43" s="190"/>
      <c r="E43" s="190"/>
      <c r="F43" s="190"/>
      <c r="G43" s="191"/>
      <c r="I43" s="1">
        <v>2</v>
      </c>
      <c r="J43" s="1">
        <v>15</v>
      </c>
      <c r="K43" s="10" t="s">
        <v>10</v>
      </c>
      <c r="L43" s="1">
        <v>11</v>
      </c>
      <c r="M43" s="1">
        <v>1</v>
      </c>
      <c r="O43" s="183" t="str">
        <f>U37</f>
        <v>ＳＭＡＫ
（栃木県）</v>
      </c>
      <c r="P43" s="184"/>
      <c r="Q43" s="184"/>
      <c r="R43" s="184"/>
      <c r="S43" s="184"/>
      <c r="T43" s="185"/>
      <c r="U43" s="10"/>
      <c r="W43" s="189" t="str">
        <f>AC19</f>
        <v>田富
（山梨県）</v>
      </c>
      <c r="X43" s="190"/>
      <c r="Y43" s="190"/>
      <c r="Z43" s="190"/>
      <c r="AA43" s="190"/>
      <c r="AB43" s="191"/>
      <c r="AD43" s="1">
        <v>2</v>
      </c>
      <c r="AE43" s="1">
        <v>11</v>
      </c>
      <c r="AF43" s="10" t="s">
        <v>10</v>
      </c>
      <c r="AG43" s="1">
        <v>15</v>
      </c>
      <c r="AH43" s="1">
        <v>1</v>
      </c>
      <c r="AJ43" s="183" t="str">
        <f>AC37</f>
        <v>ｍｏｎｍｏｎ
（神奈川県）</v>
      </c>
      <c r="AK43" s="184"/>
      <c r="AL43" s="184"/>
      <c r="AM43" s="184"/>
      <c r="AN43" s="184"/>
      <c r="AO43" s="185"/>
    </row>
    <row r="44" spans="1:42" ht="15" customHeight="1" thickBot="1" x14ac:dyDescent="0.45">
      <c r="B44" s="192"/>
      <c r="C44" s="193"/>
      <c r="D44" s="193"/>
      <c r="E44" s="193"/>
      <c r="F44" s="193"/>
      <c r="G44" s="194"/>
      <c r="J44" s="1">
        <v>15</v>
      </c>
      <c r="K44" s="10" t="s">
        <v>10</v>
      </c>
      <c r="L44" s="1">
        <v>12</v>
      </c>
      <c r="O44" s="186"/>
      <c r="P44" s="187"/>
      <c r="Q44" s="187"/>
      <c r="R44" s="187"/>
      <c r="S44" s="187"/>
      <c r="T44" s="188"/>
      <c r="U44" s="10"/>
      <c r="W44" s="192"/>
      <c r="X44" s="193"/>
      <c r="Y44" s="193"/>
      <c r="Z44" s="193"/>
      <c r="AA44" s="193"/>
      <c r="AB44" s="194"/>
      <c r="AE44" s="1">
        <v>15</v>
      </c>
      <c r="AF44" s="10" t="s">
        <v>10</v>
      </c>
      <c r="AG44" s="1">
        <v>6</v>
      </c>
      <c r="AJ44" s="186"/>
      <c r="AK44" s="187"/>
      <c r="AL44" s="187"/>
      <c r="AM44" s="187"/>
      <c r="AN44" s="187"/>
      <c r="AO44" s="188"/>
    </row>
    <row r="45" spans="1:42" ht="15" customHeight="1" thickTop="1" x14ac:dyDescent="0.4">
      <c r="G45" s="1" t="s">
        <v>12</v>
      </c>
      <c r="I45" s="11"/>
      <c r="J45" s="11" t="s">
        <v>193</v>
      </c>
      <c r="AB45" s="1" t="s">
        <v>12</v>
      </c>
      <c r="AD45" s="11"/>
      <c r="AE45" s="11" t="s">
        <v>191</v>
      </c>
    </row>
    <row r="46" spans="1:42" ht="15" customHeight="1" x14ac:dyDescent="0.4"/>
    <row r="47" spans="1:42" ht="15" customHeight="1" x14ac:dyDescent="0.4"/>
    <row r="48" spans="1:42" ht="15" customHeight="1" x14ac:dyDescent="0.4">
      <c r="E48" s="1" t="s">
        <v>188</v>
      </c>
      <c r="Z48" s="1" t="s">
        <v>190</v>
      </c>
    </row>
    <row r="49" spans="1:56" ht="15" customHeight="1" thickBot="1" x14ac:dyDescent="0.45">
      <c r="B49" s="1" t="s">
        <v>17</v>
      </c>
      <c r="J49" s="1">
        <v>15</v>
      </c>
      <c r="K49" s="10" t="s">
        <v>10</v>
      </c>
      <c r="L49" s="1">
        <v>13</v>
      </c>
      <c r="O49" s="1" t="s">
        <v>18</v>
      </c>
      <c r="W49" s="1" t="s">
        <v>21</v>
      </c>
      <c r="AE49" s="1">
        <v>15</v>
      </c>
      <c r="AF49" s="10" t="s">
        <v>10</v>
      </c>
      <c r="AG49" s="1">
        <v>12</v>
      </c>
      <c r="AJ49" s="1" t="s">
        <v>22</v>
      </c>
    </row>
    <row r="50" spans="1:56" ht="15" customHeight="1" thickTop="1" x14ac:dyDescent="0.4">
      <c r="B50" s="189" t="str">
        <f>E19</f>
        <v>ＣｅＬＬ
（東京都）</v>
      </c>
      <c r="C50" s="190"/>
      <c r="D50" s="190"/>
      <c r="E50" s="190"/>
      <c r="F50" s="190"/>
      <c r="G50" s="191"/>
      <c r="I50" s="1">
        <v>2</v>
      </c>
      <c r="J50" s="1">
        <v>15</v>
      </c>
      <c r="K50" s="10" t="s">
        <v>10</v>
      </c>
      <c r="L50" s="1">
        <v>10</v>
      </c>
      <c r="M50" s="1">
        <v>0</v>
      </c>
      <c r="O50" s="183" t="str">
        <f>E37</f>
        <v>Happy svc
（千葉県）</v>
      </c>
      <c r="P50" s="184"/>
      <c r="Q50" s="184"/>
      <c r="R50" s="184"/>
      <c r="S50" s="184"/>
      <c r="T50" s="185"/>
      <c r="U50" s="10"/>
      <c r="W50" s="189" t="str">
        <f>M19</f>
        <v>グリーンズ
（茨城県）</v>
      </c>
      <c r="X50" s="190"/>
      <c r="Y50" s="190"/>
      <c r="Z50" s="190"/>
      <c r="AA50" s="190"/>
      <c r="AB50" s="191"/>
      <c r="AD50" s="1">
        <v>2</v>
      </c>
      <c r="AE50" s="1">
        <v>13</v>
      </c>
      <c r="AF50" s="10" t="s">
        <v>10</v>
      </c>
      <c r="AG50" s="1">
        <v>15</v>
      </c>
      <c r="AH50" s="1">
        <v>1</v>
      </c>
      <c r="AJ50" s="183" t="str">
        <f>M37</f>
        <v>FUJIMARU
（埼玉県）</v>
      </c>
      <c r="AK50" s="184"/>
      <c r="AL50" s="184"/>
      <c r="AM50" s="184"/>
      <c r="AN50" s="184"/>
      <c r="AO50" s="185"/>
    </row>
    <row r="51" spans="1:56" ht="15" customHeight="1" thickBot="1" x14ac:dyDescent="0.45">
      <c r="B51" s="192"/>
      <c r="C51" s="193"/>
      <c r="D51" s="193"/>
      <c r="E51" s="193"/>
      <c r="F51" s="193"/>
      <c r="G51" s="194"/>
      <c r="K51" s="10" t="s">
        <v>10</v>
      </c>
      <c r="O51" s="186"/>
      <c r="P51" s="187"/>
      <c r="Q51" s="187"/>
      <c r="R51" s="187"/>
      <c r="S51" s="187"/>
      <c r="T51" s="188"/>
      <c r="U51" s="10"/>
      <c r="W51" s="192"/>
      <c r="X51" s="193"/>
      <c r="Y51" s="193"/>
      <c r="Z51" s="193"/>
      <c r="AA51" s="193"/>
      <c r="AB51" s="194"/>
      <c r="AE51" s="1">
        <v>15</v>
      </c>
      <c r="AF51" s="10" t="s">
        <v>10</v>
      </c>
      <c r="AG51" s="1">
        <v>5</v>
      </c>
      <c r="AJ51" s="186"/>
      <c r="AK51" s="187"/>
      <c r="AL51" s="187"/>
      <c r="AM51" s="187"/>
      <c r="AN51" s="187"/>
      <c r="AO51" s="188"/>
    </row>
    <row r="52" spans="1:56" ht="15" customHeight="1" thickTop="1" x14ac:dyDescent="0.4">
      <c r="G52" s="1" t="s">
        <v>12</v>
      </c>
      <c r="I52" s="11"/>
      <c r="J52" s="11" t="s">
        <v>194</v>
      </c>
      <c r="AB52" s="1" t="s">
        <v>12</v>
      </c>
      <c r="AD52" s="11"/>
      <c r="AE52" s="11" t="s">
        <v>192</v>
      </c>
    </row>
    <row r="54" spans="1:56" ht="13.5" customHeight="1" x14ac:dyDescent="0.4">
      <c r="A54" s="107" t="s">
        <v>158</v>
      </c>
      <c r="B54" s="107"/>
      <c r="C54" s="107"/>
      <c r="D54" s="107"/>
      <c r="E54" s="107"/>
      <c r="I54" s="11"/>
      <c r="J54" s="11"/>
      <c r="AD54" s="11"/>
      <c r="AE54" s="11"/>
    </row>
    <row r="55" spans="1:56" ht="13.5" customHeight="1" x14ac:dyDescent="0.4">
      <c r="A55" s="107"/>
      <c r="B55" s="107"/>
      <c r="C55" s="107"/>
      <c r="D55" s="107"/>
      <c r="E55" s="107"/>
    </row>
    <row r="56" spans="1:56" ht="17.25" customHeight="1" x14ac:dyDescent="0.4">
      <c r="B56" s="108" t="s">
        <v>195</v>
      </c>
      <c r="C56" s="108"/>
      <c r="D56" s="108"/>
      <c r="E56" s="108"/>
      <c r="F56" s="108"/>
      <c r="G56" s="108"/>
      <c r="H56" s="108"/>
      <c r="I56" s="108"/>
      <c r="J56" s="108"/>
      <c r="K56" s="108"/>
      <c r="L56" s="108"/>
      <c r="M56" s="108"/>
      <c r="N56" s="108" t="s">
        <v>143</v>
      </c>
      <c r="O56" s="108"/>
      <c r="P56" s="108"/>
      <c r="Q56" s="108"/>
      <c r="R56" s="108"/>
      <c r="W56" s="108" t="s">
        <v>196</v>
      </c>
      <c r="X56" s="108"/>
      <c r="Y56" s="108"/>
      <c r="Z56" s="108"/>
      <c r="AA56" s="108"/>
      <c r="AB56" s="108"/>
      <c r="AC56" s="108"/>
      <c r="AD56" s="108"/>
      <c r="AE56" s="108"/>
      <c r="AF56" s="108"/>
      <c r="AG56" s="108"/>
      <c r="AH56" s="108"/>
      <c r="AI56" s="108" t="s">
        <v>143</v>
      </c>
      <c r="AJ56" s="108"/>
      <c r="AK56" s="108"/>
      <c r="AL56" s="108"/>
      <c r="AM56" s="108"/>
    </row>
    <row r="57" spans="1:56" ht="17.25" customHeight="1" x14ac:dyDescent="0.4">
      <c r="B57" s="24" t="s">
        <v>134</v>
      </c>
      <c r="C57" s="106" t="s">
        <v>179</v>
      </c>
      <c r="D57" s="106"/>
      <c r="E57" s="106"/>
      <c r="F57" s="106"/>
      <c r="G57" s="106"/>
      <c r="H57" s="29" t="s">
        <v>127</v>
      </c>
      <c r="I57" s="106" t="s">
        <v>182</v>
      </c>
      <c r="J57" s="106"/>
      <c r="K57" s="106"/>
      <c r="L57" s="106"/>
      <c r="M57" s="106"/>
      <c r="N57" s="106" t="s">
        <v>128</v>
      </c>
      <c r="O57" s="106"/>
      <c r="P57" s="106"/>
      <c r="Q57" s="106"/>
      <c r="R57" s="106"/>
      <c r="W57" s="24" t="s">
        <v>134</v>
      </c>
      <c r="X57" s="106" t="s">
        <v>183</v>
      </c>
      <c r="Y57" s="106"/>
      <c r="Z57" s="106"/>
      <c r="AA57" s="106"/>
      <c r="AB57" s="106"/>
      <c r="AC57" s="29" t="s">
        <v>127</v>
      </c>
      <c r="AD57" s="106" t="s">
        <v>185</v>
      </c>
      <c r="AE57" s="106"/>
      <c r="AF57" s="106"/>
      <c r="AG57" s="106"/>
      <c r="AH57" s="106"/>
      <c r="AI57" s="106" t="s">
        <v>128</v>
      </c>
      <c r="AJ57" s="106"/>
      <c r="AK57" s="106"/>
      <c r="AL57" s="106"/>
      <c r="AM57" s="106"/>
    </row>
    <row r="58" spans="1:56" ht="17.25" customHeight="1" x14ac:dyDescent="0.4">
      <c r="B58" s="24" t="s">
        <v>135</v>
      </c>
      <c r="C58" s="106" t="s">
        <v>180</v>
      </c>
      <c r="D58" s="106"/>
      <c r="E58" s="106"/>
      <c r="F58" s="106"/>
      <c r="G58" s="106"/>
      <c r="H58" s="29" t="s">
        <v>127</v>
      </c>
      <c r="I58" s="106" t="s">
        <v>181</v>
      </c>
      <c r="J58" s="106"/>
      <c r="K58" s="106"/>
      <c r="L58" s="106"/>
      <c r="M58" s="106"/>
      <c r="N58" s="106" t="s">
        <v>129</v>
      </c>
      <c r="O58" s="106"/>
      <c r="P58" s="106"/>
      <c r="Q58" s="106"/>
      <c r="R58" s="106"/>
      <c r="W58" s="24" t="s">
        <v>135</v>
      </c>
      <c r="X58" s="106" t="s">
        <v>114</v>
      </c>
      <c r="Y58" s="106"/>
      <c r="Z58" s="106"/>
      <c r="AA58" s="106"/>
      <c r="AB58" s="106"/>
      <c r="AC58" s="29" t="s">
        <v>127</v>
      </c>
      <c r="AD58" s="106" t="s">
        <v>184</v>
      </c>
      <c r="AE58" s="106"/>
      <c r="AF58" s="106"/>
      <c r="AG58" s="106"/>
      <c r="AH58" s="106"/>
      <c r="AI58" s="106" t="s">
        <v>129</v>
      </c>
      <c r="AJ58" s="106"/>
      <c r="AK58" s="106"/>
      <c r="AL58" s="106"/>
      <c r="AM58" s="106"/>
    </row>
    <row r="59" spans="1:56" ht="17.25" customHeight="1" x14ac:dyDescent="0.4">
      <c r="B59" s="24" t="s">
        <v>136</v>
      </c>
      <c r="C59" s="195" t="s">
        <v>186</v>
      </c>
      <c r="D59" s="196"/>
      <c r="E59" s="196"/>
      <c r="F59" s="196"/>
      <c r="G59" s="196"/>
      <c r="H59" s="196"/>
      <c r="I59" s="196"/>
      <c r="J59" s="196"/>
      <c r="K59" s="196"/>
      <c r="L59" s="196"/>
      <c r="M59" s="196"/>
      <c r="N59" s="196"/>
      <c r="O59" s="196"/>
      <c r="P59" s="196"/>
      <c r="Q59" s="196"/>
      <c r="R59" s="197"/>
      <c r="W59" s="24" t="s">
        <v>136</v>
      </c>
      <c r="X59" s="106" t="s">
        <v>183</v>
      </c>
      <c r="Y59" s="106"/>
      <c r="Z59" s="106"/>
      <c r="AA59" s="106"/>
      <c r="AB59" s="106"/>
      <c r="AC59" s="29" t="s">
        <v>127</v>
      </c>
      <c r="AD59" s="106" t="s">
        <v>184</v>
      </c>
      <c r="AE59" s="106"/>
      <c r="AF59" s="106"/>
      <c r="AG59" s="106"/>
      <c r="AH59" s="106"/>
      <c r="AI59" s="106" t="s">
        <v>114</v>
      </c>
      <c r="AJ59" s="106"/>
      <c r="AK59" s="106"/>
      <c r="AL59" s="106"/>
      <c r="AM59" s="106"/>
      <c r="AO59" s="26"/>
      <c r="AP59" s="26"/>
      <c r="AQ59" s="26"/>
      <c r="AR59" s="26"/>
      <c r="AS59" s="26"/>
      <c r="AT59" s="25"/>
      <c r="AU59" s="26"/>
      <c r="AV59" s="26"/>
      <c r="AW59" s="26"/>
      <c r="AX59" s="26"/>
      <c r="AY59" s="26"/>
      <c r="AZ59" s="26"/>
      <c r="BA59" s="26"/>
      <c r="BB59" s="26"/>
      <c r="BC59" s="26"/>
      <c r="BD59" s="26"/>
    </row>
    <row r="60" spans="1:56" ht="17.25" customHeight="1" x14ac:dyDescent="0.4">
      <c r="B60" s="24" t="s">
        <v>137</v>
      </c>
      <c r="C60" s="195" t="s">
        <v>186</v>
      </c>
      <c r="D60" s="196"/>
      <c r="E60" s="196"/>
      <c r="F60" s="196"/>
      <c r="G60" s="196"/>
      <c r="H60" s="196"/>
      <c r="I60" s="196"/>
      <c r="J60" s="196"/>
      <c r="K60" s="196"/>
      <c r="L60" s="196"/>
      <c r="M60" s="196"/>
      <c r="N60" s="196"/>
      <c r="O60" s="196"/>
      <c r="P60" s="196"/>
      <c r="Q60" s="196"/>
      <c r="R60" s="197"/>
      <c r="W60" s="24" t="s">
        <v>137</v>
      </c>
      <c r="X60" s="106" t="s">
        <v>179</v>
      </c>
      <c r="Y60" s="106"/>
      <c r="Z60" s="106"/>
      <c r="AA60" s="106"/>
      <c r="AB60" s="106"/>
      <c r="AC60" s="29" t="s">
        <v>127</v>
      </c>
      <c r="AD60" s="106" t="s">
        <v>181</v>
      </c>
      <c r="AE60" s="106"/>
      <c r="AF60" s="106"/>
      <c r="AG60" s="106"/>
      <c r="AH60" s="106"/>
      <c r="AI60" s="106" t="s">
        <v>180</v>
      </c>
      <c r="AJ60" s="106"/>
      <c r="AK60" s="106"/>
      <c r="AL60" s="106"/>
      <c r="AM60" s="106"/>
      <c r="AO60" s="26"/>
      <c r="AP60" s="26"/>
      <c r="AQ60" s="26"/>
      <c r="AR60" s="26"/>
      <c r="AS60" s="26"/>
      <c r="AT60" s="25"/>
      <c r="AU60" s="26"/>
      <c r="AV60" s="26"/>
      <c r="AW60" s="26"/>
      <c r="AX60" s="26"/>
      <c r="AY60" s="26"/>
      <c r="AZ60" s="26"/>
      <c r="BA60" s="26"/>
      <c r="BB60" s="26"/>
      <c r="BC60" s="26"/>
      <c r="BD60" s="26"/>
    </row>
    <row r="61" spans="1:56" ht="17.25" customHeight="1" x14ac:dyDescent="0.4">
      <c r="B61" s="24" t="s">
        <v>138</v>
      </c>
      <c r="C61" s="106" t="s">
        <v>114</v>
      </c>
      <c r="D61" s="106"/>
      <c r="E61" s="106"/>
      <c r="F61" s="106"/>
      <c r="G61" s="106"/>
      <c r="H61" s="29" t="s">
        <v>127</v>
      </c>
      <c r="I61" s="106" t="s">
        <v>185</v>
      </c>
      <c r="J61" s="106"/>
      <c r="K61" s="106"/>
      <c r="L61" s="106"/>
      <c r="M61" s="106"/>
      <c r="N61" s="106" t="s">
        <v>184</v>
      </c>
      <c r="O61" s="106"/>
      <c r="P61" s="106"/>
      <c r="Q61" s="106"/>
      <c r="R61" s="106"/>
      <c r="W61" s="24" t="s">
        <v>138</v>
      </c>
      <c r="X61" s="106" t="s">
        <v>180</v>
      </c>
      <c r="Y61" s="106"/>
      <c r="Z61" s="106"/>
      <c r="AA61" s="106"/>
      <c r="AB61" s="106"/>
      <c r="AC61" s="29" t="s">
        <v>127</v>
      </c>
      <c r="AD61" s="106" t="s">
        <v>182</v>
      </c>
      <c r="AE61" s="106"/>
      <c r="AF61" s="106"/>
      <c r="AG61" s="106"/>
      <c r="AH61" s="106"/>
      <c r="AI61" s="106" t="s">
        <v>181</v>
      </c>
      <c r="AJ61" s="106"/>
      <c r="AK61" s="106"/>
      <c r="AL61" s="106"/>
      <c r="AM61" s="106"/>
      <c r="AO61" s="26"/>
      <c r="AP61" s="26"/>
      <c r="AQ61" s="26"/>
      <c r="AR61" s="26"/>
      <c r="AS61" s="26"/>
      <c r="AT61" s="25"/>
      <c r="AU61" s="26"/>
      <c r="AV61" s="26"/>
      <c r="AW61" s="26"/>
      <c r="AX61" s="26"/>
      <c r="AY61" s="26"/>
      <c r="AZ61" s="26"/>
      <c r="BA61" s="26"/>
      <c r="BB61" s="26"/>
      <c r="BC61" s="26"/>
      <c r="BD61" s="26"/>
    </row>
    <row r="62" spans="1:56" ht="17.25" customHeight="1" x14ac:dyDescent="0.4">
      <c r="B62" s="24" t="s">
        <v>139</v>
      </c>
      <c r="C62" s="106" t="s">
        <v>183</v>
      </c>
      <c r="D62" s="106"/>
      <c r="E62" s="106"/>
      <c r="F62" s="106"/>
      <c r="G62" s="106"/>
      <c r="H62" s="29" t="s">
        <v>127</v>
      </c>
      <c r="I62" s="106" t="s">
        <v>114</v>
      </c>
      <c r="J62" s="106"/>
      <c r="K62" s="106"/>
      <c r="L62" s="106"/>
      <c r="M62" s="106"/>
      <c r="N62" s="106" t="s">
        <v>185</v>
      </c>
      <c r="O62" s="106"/>
      <c r="P62" s="106"/>
      <c r="Q62" s="106"/>
      <c r="R62" s="106"/>
      <c r="W62" s="24" t="s">
        <v>139</v>
      </c>
      <c r="X62" s="106" t="s">
        <v>179</v>
      </c>
      <c r="Y62" s="106"/>
      <c r="Z62" s="106"/>
      <c r="AA62" s="106"/>
      <c r="AB62" s="106"/>
      <c r="AC62" s="29" t="s">
        <v>127</v>
      </c>
      <c r="AD62" s="106" t="s">
        <v>180</v>
      </c>
      <c r="AE62" s="106"/>
      <c r="AF62" s="106"/>
      <c r="AG62" s="106"/>
      <c r="AH62" s="106"/>
      <c r="AI62" s="106" t="s">
        <v>182</v>
      </c>
      <c r="AJ62" s="106"/>
      <c r="AK62" s="106"/>
      <c r="AL62" s="106"/>
      <c r="AM62" s="106"/>
      <c r="AO62" s="26"/>
      <c r="AP62" s="26"/>
      <c r="AQ62" s="26"/>
      <c r="AR62" s="26"/>
      <c r="AS62" s="26"/>
      <c r="AT62" s="25"/>
      <c r="AU62" s="26"/>
      <c r="AV62" s="26"/>
      <c r="AW62" s="26"/>
      <c r="AX62" s="26"/>
      <c r="AY62" s="26"/>
      <c r="AZ62" s="26"/>
      <c r="BA62" s="26"/>
      <c r="BB62" s="26"/>
      <c r="BC62" s="26"/>
      <c r="BD62" s="26"/>
    </row>
    <row r="63" spans="1:56" ht="17.25" customHeight="1" x14ac:dyDescent="0.4">
      <c r="B63" s="24" t="s">
        <v>140</v>
      </c>
      <c r="C63" s="106" t="s">
        <v>184</v>
      </c>
      <c r="D63" s="106"/>
      <c r="E63" s="106"/>
      <c r="F63" s="106"/>
      <c r="G63" s="106"/>
      <c r="H63" s="29" t="s">
        <v>127</v>
      </c>
      <c r="I63" s="106" t="s">
        <v>185</v>
      </c>
      <c r="J63" s="106"/>
      <c r="K63" s="106"/>
      <c r="L63" s="106"/>
      <c r="M63" s="106"/>
      <c r="N63" s="106" t="s">
        <v>183</v>
      </c>
      <c r="O63" s="106"/>
      <c r="P63" s="106"/>
      <c r="Q63" s="106"/>
      <c r="R63" s="106"/>
      <c r="W63" s="24" t="s">
        <v>140</v>
      </c>
      <c r="X63" s="106" t="s">
        <v>181</v>
      </c>
      <c r="Y63" s="106"/>
      <c r="Z63" s="106"/>
      <c r="AA63" s="106"/>
      <c r="AB63" s="106"/>
      <c r="AC63" s="29" t="s">
        <v>127</v>
      </c>
      <c r="AD63" s="106" t="s">
        <v>182</v>
      </c>
      <c r="AE63" s="106"/>
      <c r="AF63" s="106"/>
      <c r="AG63" s="106"/>
      <c r="AH63" s="106"/>
      <c r="AI63" s="106" t="s">
        <v>179</v>
      </c>
      <c r="AJ63" s="106"/>
      <c r="AK63" s="106"/>
      <c r="AL63" s="106"/>
      <c r="AM63" s="106"/>
    </row>
    <row r="64" spans="1:56" ht="17.25" customHeight="1" x14ac:dyDescent="0.4">
      <c r="B64" s="24" t="s">
        <v>141</v>
      </c>
      <c r="C64" s="195" t="s">
        <v>186</v>
      </c>
      <c r="D64" s="196"/>
      <c r="E64" s="196"/>
      <c r="F64" s="196"/>
      <c r="G64" s="196"/>
      <c r="H64" s="196"/>
      <c r="I64" s="196"/>
      <c r="J64" s="196"/>
      <c r="K64" s="196"/>
      <c r="L64" s="196"/>
      <c r="M64" s="196"/>
      <c r="N64" s="196"/>
      <c r="O64" s="196"/>
      <c r="P64" s="196"/>
      <c r="Q64" s="196"/>
      <c r="R64" s="197"/>
      <c r="W64" s="24" t="s">
        <v>141</v>
      </c>
      <c r="X64" s="198" t="s">
        <v>152</v>
      </c>
      <c r="Y64" s="199"/>
      <c r="Z64" s="199"/>
      <c r="AA64" s="199"/>
      <c r="AB64" s="200"/>
      <c r="AC64" s="29" t="s">
        <v>127</v>
      </c>
      <c r="AD64" s="198" t="s">
        <v>154</v>
      </c>
      <c r="AE64" s="199"/>
      <c r="AF64" s="199"/>
      <c r="AG64" s="199"/>
      <c r="AH64" s="200"/>
      <c r="AI64" s="195" t="s">
        <v>219</v>
      </c>
      <c r="AJ64" s="196"/>
      <c r="AK64" s="196"/>
      <c r="AL64" s="196"/>
      <c r="AM64" s="197"/>
    </row>
    <row r="65" spans="2:39" ht="17.25" customHeight="1" x14ac:dyDescent="0.4">
      <c r="B65" s="24" t="s">
        <v>220</v>
      </c>
      <c r="C65" s="105" t="s">
        <v>147</v>
      </c>
      <c r="D65" s="105"/>
      <c r="E65" s="105"/>
      <c r="F65" s="105"/>
      <c r="G65" s="105"/>
      <c r="H65" s="29" t="s">
        <v>127</v>
      </c>
      <c r="I65" s="105" t="s">
        <v>148</v>
      </c>
      <c r="J65" s="105"/>
      <c r="K65" s="105"/>
      <c r="L65" s="105"/>
      <c r="M65" s="105"/>
      <c r="N65" s="106" t="s">
        <v>303</v>
      </c>
      <c r="O65" s="106"/>
      <c r="P65" s="106"/>
      <c r="Q65" s="106"/>
      <c r="R65" s="106"/>
      <c r="W65" s="24" t="s">
        <v>220</v>
      </c>
      <c r="X65" s="198" t="s">
        <v>153</v>
      </c>
      <c r="Y65" s="199"/>
      <c r="Z65" s="199"/>
      <c r="AA65" s="199"/>
      <c r="AB65" s="200"/>
      <c r="AC65" s="29" t="s">
        <v>127</v>
      </c>
      <c r="AD65" s="198" t="s">
        <v>155</v>
      </c>
      <c r="AE65" s="199"/>
      <c r="AF65" s="199"/>
      <c r="AG65" s="199"/>
      <c r="AH65" s="200"/>
      <c r="AI65" s="195" t="s">
        <v>144</v>
      </c>
      <c r="AJ65" s="196"/>
      <c r="AK65" s="196"/>
      <c r="AL65" s="196"/>
      <c r="AM65" s="197"/>
    </row>
    <row r="66" spans="2:39" ht="17.25" customHeight="1" x14ac:dyDescent="0.4">
      <c r="B66" s="24" t="s">
        <v>221</v>
      </c>
      <c r="C66" s="105" t="s">
        <v>149</v>
      </c>
      <c r="D66" s="105"/>
      <c r="E66" s="105"/>
      <c r="F66" s="105"/>
      <c r="G66" s="105"/>
      <c r="H66" s="29" t="s">
        <v>127</v>
      </c>
      <c r="I66" s="105" t="s">
        <v>150</v>
      </c>
      <c r="J66" s="105"/>
      <c r="K66" s="105"/>
      <c r="L66" s="105"/>
      <c r="M66" s="105"/>
      <c r="N66" s="106" t="s">
        <v>219</v>
      </c>
      <c r="O66" s="106"/>
      <c r="P66" s="106"/>
      <c r="Q66" s="106"/>
      <c r="R66" s="106"/>
      <c r="W66" s="24" t="s">
        <v>221</v>
      </c>
      <c r="X66" s="195" t="s">
        <v>186</v>
      </c>
      <c r="Y66" s="196"/>
      <c r="Z66" s="196"/>
      <c r="AA66" s="196"/>
      <c r="AB66" s="196"/>
      <c r="AC66" s="196"/>
      <c r="AD66" s="196"/>
      <c r="AE66" s="196"/>
      <c r="AF66" s="196"/>
      <c r="AG66" s="196"/>
      <c r="AH66" s="196"/>
      <c r="AI66" s="196"/>
      <c r="AJ66" s="196"/>
      <c r="AK66" s="196"/>
      <c r="AL66" s="196"/>
      <c r="AM66" s="197"/>
    </row>
  </sheetData>
  <mergeCells count="219">
    <mergeCell ref="A39:E40"/>
    <mergeCell ref="B43:G44"/>
    <mergeCell ref="O43:T44"/>
    <mergeCell ref="W43:AB44"/>
    <mergeCell ref="AJ43:AO44"/>
    <mergeCell ref="B50:G51"/>
    <mergeCell ref="O50:T51"/>
    <mergeCell ref="W50:AB51"/>
    <mergeCell ref="AJ50:AO51"/>
    <mergeCell ref="AI34:AJ36"/>
    <mergeCell ref="AK34:AK36"/>
    <mergeCell ref="AL34:AL36"/>
    <mergeCell ref="AM34:AN36"/>
    <mergeCell ref="AO34:AO36"/>
    <mergeCell ref="A35:F36"/>
    <mergeCell ref="A34:F34"/>
    <mergeCell ref="Y34:AD36"/>
    <mergeCell ref="AE34:AE36"/>
    <mergeCell ref="AF34:AF36"/>
    <mergeCell ref="AG34:AG36"/>
    <mergeCell ref="AH34:AH36"/>
    <mergeCell ref="AI31:AJ33"/>
    <mergeCell ref="AK31:AK33"/>
    <mergeCell ref="AL31:AL33"/>
    <mergeCell ref="AM31:AN33"/>
    <mergeCell ref="AO31:AO33"/>
    <mergeCell ref="A32:F33"/>
    <mergeCell ref="A31:F31"/>
    <mergeCell ref="S31:X33"/>
    <mergeCell ref="AE31:AE33"/>
    <mergeCell ref="AF31:AF33"/>
    <mergeCell ref="AG31:AG33"/>
    <mergeCell ref="AH31:AH33"/>
    <mergeCell ref="AI28:AJ30"/>
    <mergeCell ref="AK28:AK30"/>
    <mergeCell ref="AL28:AL30"/>
    <mergeCell ref="AM28:AN30"/>
    <mergeCell ref="AO28:AO30"/>
    <mergeCell ref="A29:F30"/>
    <mergeCell ref="A28:F28"/>
    <mergeCell ref="M28:R30"/>
    <mergeCell ref="AE28:AE30"/>
    <mergeCell ref="AF28:AF30"/>
    <mergeCell ref="AG28:AG30"/>
    <mergeCell ref="AH28:AH30"/>
    <mergeCell ref="AI25:AJ27"/>
    <mergeCell ref="AK25:AK27"/>
    <mergeCell ref="AL25:AL27"/>
    <mergeCell ref="AM25:AN27"/>
    <mergeCell ref="AO25:AO27"/>
    <mergeCell ref="A26:F27"/>
    <mergeCell ref="Y23:AD24"/>
    <mergeCell ref="AI23:AJ23"/>
    <mergeCell ref="A24:F24"/>
    <mergeCell ref="AI24:AJ24"/>
    <mergeCell ref="A25:F25"/>
    <mergeCell ref="G25:L27"/>
    <mergeCell ref="AE25:AE27"/>
    <mergeCell ref="AF25:AF27"/>
    <mergeCell ref="AG25:AG27"/>
    <mergeCell ref="AH25:AH27"/>
    <mergeCell ref="AF22:AF24"/>
    <mergeCell ref="AI22:AJ22"/>
    <mergeCell ref="AK22:AK24"/>
    <mergeCell ref="AL22:AL24"/>
    <mergeCell ref="AM22:AN24"/>
    <mergeCell ref="AO22:AO24"/>
    <mergeCell ref="A22:F22"/>
    <mergeCell ref="G22:L22"/>
    <mergeCell ref="M22:R22"/>
    <mergeCell ref="S22:X22"/>
    <mergeCell ref="Y22:AD22"/>
    <mergeCell ref="AE22:AE24"/>
    <mergeCell ref="A23:F23"/>
    <mergeCell ref="G23:L24"/>
    <mergeCell ref="M23:R24"/>
    <mergeCell ref="S23:X24"/>
    <mergeCell ref="AI16:AJ18"/>
    <mergeCell ref="AC19:AH19"/>
    <mergeCell ref="AA19:AB19"/>
    <mergeCell ref="U19:Z19"/>
    <mergeCell ref="S19:T19"/>
    <mergeCell ref="M19:R19"/>
    <mergeCell ref="K19:L19"/>
    <mergeCell ref="E19:J19"/>
    <mergeCell ref="C19:D19"/>
    <mergeCell ref="AK16:AK18"/>
    <mergeCell ref="AL16:AL18"/>
    <mergeCell ref="AM16:AN18"/>
    <mergeCell ref="AO16:AO18"/>
    <mergeCell ref="A17:F18"/>
    <mergeCell ref="A16:F16"/>
    <mergeCell ref="Y16:AD18"/>
    <mergeCell ref="AE16:AE18"/>
    <mergeCell ref="AF16:AF18"/>
    <mergeCell ref="AG16:AG18"/>
    <mergeCell ref="AH16:AH18"/>
    <mergeCell ref="AI13:AJ15"/>
    <mergeCell ref="AK13:AK15"/>
    <mergeCell ref="AL13:AL15"/>
    <mergeCell ref="AM13:AN15"/>
    <mergeCell ref="AO13:AO15"/>
    <mergeCell ref="A14:F15"/>
    <mergeCell ref="A13:F13"/>
    <mergeCell ref="S13:X15"/>
    <mergeCell ref="AE13:AE15"/>
    <mergeCell ref="AF13:AF15"/>
    <mergeCell ref="AG13:AG15"/>
    <mergeCell ref="AH13:AH15"/>
    <mergeCell ref="AI10:AJ12"/>
    <mergeCell ref="AK10:AK12"/>
    <mergeCell ref="AL10:AL12"/>
    <mergeCell ref="AM10:AN12"/>
    <mergeCell ref="AO10:AO12"/>
    <mergeCell ref="A11:F12"/>
    <mergeCell ref="A10:F10"/>
    <mergeCell ref="M10:R12"/>
    <mergeCell ref="AE10:AE12"/>
    <mergeCell ref="AF10:AF12"/>
    <mergeCell ref="AG10:AG12"/>
    <mergeCell ref="AH10:AH12"/>
    <mergeCell ref="G4:L4"/>
    <mergeCell ref="M4:R4"/>
    <mergeCell ref="S4:X4"/>
    <mergeCell ref="Y4:AD4"/>
    <mergeCell ref="AE4:AE6"/>
    <mergeCell ref="A5:F5"/>
    <mergeCell ref="G5:L6"/>
    <mergeCell ref="M5:R6"/>
    <mergeCell ref="S5:X6"/>
    <mergeCell ref="AI7:AJ9"/>
    <mergeCell ref="A1:AO1"/>
    <mergeCell ref="AK7:AK9"/>
    <mergeCell ref="AL7:AL9"/>
    <mergeCell ref="AM7:AN9"/>
    <mergeCell ref="AO7:AO9"/>
    <mergeCell ref="A8:F9"/>
    <mergeCell ref="Y5:AD6"/>
    <mergeCell ref="AI5:AJ5"/>
    <mergeCell ref="A6:F6"/>
    <mergeCell ref="AI6:AJ6"/>
    <mergeCell ref="A7:F7"/>
    <mergeCell ref="G7:L9"/>
    <mergeCell ref="AE7:AE9"/>
    <mergeCell ref="AF7:AF9"/>
    <mergeCell ref="AG7:AG9"/>
    <mergeCell ref="AH7:AH9"/>
    <mergeCell ref="AF4:AF6"/>
    <mergeCell ref="AI4:AJ4"/>
    <mergeCell ref="AK4:AK6"/>
    <mergeCell ref="AL4:AL6"/>
    <mergeCell ref="AM4:AN6"/>
    <mergeCell ref="AO4:AO6"/>
    <mergeCell ref="A4:F4"/>
    <mergeCell ref="A54:E55"/>
    <mergeCell ref="B56:M56"/>
    <mergeCell ref="N56:R56"/>
    <mergeCell ref="W56:AH56"/>
    <mergeCell ref="AI56:AM56"/>
    <mergeCell ref="C57:G57"/>
    <mergeCell ref="I57:M57"/>
    <mergeCell ref="N57:R57"/>
    <mergeCell ref="X57:AB57"/>
    <mergeCell ref="AD57:AH57"/>
    <mergeCell ref="AI57:AM57"/>
    <mergeCell ref="C58:G58"/>
    <mergeCell ref="I58:M58"/>
    <mergeCell ref="N58:R58"/>
    <mergeCell ref="X58:AB58"/>
    <mergeCell ref="AD58:AH58"/>
    <mergeCell ref="AI58:AM58"/>
    <mergeCell ref="C59:R59"/>
    <mergeCell ref="X59:AB59"/>
    <mergeCell ref="AD59:AH59"/>
    <mergeCell ref="AI59:AM59"/>
    <mergeCell ref="C60:R60"/>
    <mergeCell ref="X60:AB60"/>
    <mergeCell ref="AD60:AH60"/>
    <mergeCell ref="AI60:AM60"/>
    <mergeCell ref="C61:G61"/>
    <mergeCell ref="I61:M61"/>
    <mergeCell ref="N61:R61"/>
    <mergeCell ref="X61:AB61"/>
    <mergeCell ref="AD61:AH61"/>
    <mergeCell ref="AI61:AM61"/>
    <mergeCell ref="N62:R62"/>
    <mergeCell ref="X62:AB62"/>
    <mergeCell ref="AD62:AH62"/>
    <mergeCell ref="AI62:AM62"/>
    <mergeCell ref="C63:G63"/>
    <mergeCell ref="I63:M63"/>
    <mergeCell ref="N63:R63"/>
    <mergeCell ref="X63:AB63"/>
    <mergeCell ref="AD63:AH63"/>
    <mergeCell ref="AI63:AM63"/>
    <mergeCell ref="C37:D37"/>
    <mergeCell ref="E37:J37"/>
    <mergeCell ref="K37:L37"/>
    <mergeCell ref="M37:R37"/>
    <mergeCell ref="S37:T37"/>
    <mergeCell ref="U37:Z37"/>
    <mergeCell ref="AA37:AB37"/>
    <mergeCell ref="AC37:AH37"/>
    <mergeCell ref="C66:G66"/>
    <mergeCell ref="I66:M66"/>
    <mergeCell ref="N66:R66"/>
    <mergeCell ref="X66:AM66"/>
    <mergeCell ref="C64:R64"/>
    <mergeCell ref="X64:AB64"/>
    <mergeCell ref="AD64:AH64"/>
    <mergeCell ref="AI64:AM64"/>
    <mergeCell ref="C65:G65"/>
    <mergeCell ref="I65:M65"/>
    <mergeCell ref="N65:R65"/>
    <mergeCell ref="X65:AB65"/>
    <mergeCell ref="AD65:AH65"/>
    <mergeCell ref="AI65:AM65"/>
    <mergeCell ref="C62:G62"/>
    <mergeCell ref="I62:M62"/>
  </mergeCells>
  <phoneticPr fontId="1"/>
  <dataValidations count="2">
    <dataValidation imeMode="halfAlpha" allowBlank="1" showInputMessage="1" showErrorMessage="1" sqref="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JY7:JY15 TU7:TU15 ADQ7:ADQ15 ANM7:ANM15 AXI7:AXI15 BHE7:BHE15 BRA7:BRA15 CAW7:CAW15 CKS7:CKS15 CUO7:CUO15 DEK7:DEK15 DOG7:DOG15 DYC7:DYC15 EHY7:EHY15 ERU7:ERU15 FBQ7:FBQ15 FLM7:FLM15 FVI7:FVI15 GFE7:GFE15 GPA7:GPA15 GYW7:GYW15 HIS7:HIS15 HSO7:HSO15 ICK7:ICK15 IMG7:IMG15 IWC7:IWC15 JFY7:JFY15 JPU7:JPU15 JZQ7:JZQ15 KJM7:KJM15 KTI7:KTI15 LDE7:LDE15 LNA7:LNA15 LWW7:LWW15 MGS7:MGS15 MQO7:MQO15 NAK7:NAK15 NKG7:NKG15 NUC7:NUC15 ODY7:ODY15 ONU7:ONU15 OXQ7:OXQ15 PHM7:PHM15 PRI7:PRI15 QBE7:QBE15 QLA7:QLA15 QUW7:QUW15 RES7:RES15 ROO7:ROO15 RYK7:RYK15 SIG7:SIG15 SSC7:SSC15 TBY7:TBY15 TLU7:TLU15 TVQ7:TVQ15 UFM7:UFM15 UPI7:UPI15 UZE7:UZE15 VJA7:VJA15 VSW7:VSW15 WCS7:WCS15 WMO7:WMO15 WWK7:WWK15 JW7:JW15 TS7:TS15 ADO7:ADO15 ANK7:ANK15 AXG7:AXG15 BHC7:BHC15 BQY7:BQY15 CAU7:CAU15 CKQ7:CKQ15 CUM7:CUM15 DEI7:DEI15 DOE7:DOE15 DYA7:DYA15 EHW7:EHW15 ERS7:ERS15 FBO7:FBO15 FLK7:FLK15 FVG7:FVG15 GFC7:GFC15 GOY7:GOY15 GYU7:GYU15 HIQ7:HIQ15 HSM7:HSM15 ICI7:ICI15 IME7:IME15 IWA7:IWA15 JFW7:JFW15 JPS7:JPS15 JZO7:JZO15 KJK7:KJK15 KTG7:KTG15 LDC7:LDC15 LMY7:LMY15 LWU7:LWU15 MGQ7:MGQ15 MQM7:MQM15 NAI7:NAI15 NKE7:NKE15 NUA7:NUA15 ODW7:ODW15 ONS7:ONS15 OXO7:OXO15 PHK7:PHK15 PRG7:PRG15 QBC7:QBC15 QKY7:QKY15 QUU7:QUU15 REQ7:REQ15 ROM7:ROM15 RYI7:RYI15 SIE7:SIE15 SSA7:SSA15 TBW7:TBW15 TLS7:TLS15 TVO7:TVO15 UFK7:UFK15 UPG7:UPG15 UZC7:UZC15 VIY7:VIY15 VSU7:VSU15 WCQ7:WCQ15 WMM7:WMM15 WWI7:WWI15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JS7:JS12 TO7:TO12 ADK7:ADK12 ANG7:ANG12 AXC7:AXC12 BGY7:BGY12 BQU7:BQU12 CAQ7:CAQ12 CKM7:CKM12 CUI7:CUI12 DEE7:DEE12 DOA7:DOA12 DXW7:DXW12 EHS7:EHS12 ERO7:ERO12 FBK7:FBK12 FLG7:FLG12 FVC7:FVC12 GEY7:GEY12 GOU7:GOU12 GYQ7:GYQ12 HIM7:HIM12 HSI7:HSI12 ICE7:ICE12 IMA7:IMA12 IVW7:IVW12 JFS7:JFS12 JPO7:JPO12 JZK7:JZK12 KJG7:KJG12 KTC7:KTC12 LCY7:LCY12 LMU7:LMU12 LWQ7:LWQ12 MGM7:MGM12 MQI7:MQI12 NAE7:NAE12 NKA7:NKA12 NTW7:NTW12 ODS7:ODS12 ONO7:ONO12 OXK7:OXK12 PHG7:PHG12 PRC7:PRC12 QAY7:QAY12 QKU7:QKU12 QUQ7:QUQ12 REM7:REM12 ROI7:ROI12 RYE7:RYE12 SIA7:SIA12 SRW7:SRW12 TBS7:TBS12 TLO7:TLO12 TVK7:TVK12 UFG7:UFG12 UPC7:UPC12 UYY7:UYY12 VIU7:VIU12 VSQ7:VSQ12 WCM7:WCM12 WMI7:WMI12 WWE7:WWE12 JQ7:JQ12 TM7:TM12 ADI7:ADI12 ANE7:ANE12 AXA7:AXA12 BGW7:BGW12 BQS7:BQS12 CAO7:CAO12 CKK7:CKK12 CUG7:CUG12 DEC7:DEC12 DNY7:DNY12 DXU7:DXU12 EHQ7:EHQ12 ERM7:ERM12 FBI7:FBI12 FLE7:FLE12 FVA7:FVA12 GEW7:GEW12 GOS7:GOS12 GYO7:GYO12 HIK7:HIK12 HSG7:HSG12 ICC7:ICC12 ILY7:ILY12 IVU7:IVU12 JFQ7:JFQ12 JPM7:JPM12 JZI7:JZI12 KJE7:KJE12 KTA7:KTA12 LCW7:LCW12 LMS7:LMS12 LWO7:LWO12 MGK7:MGK12 MQG7:MQG12 NAC7:NAC12 NJY7:NJY12 NTU7:NTU12 ODQ7:ODQ12 ONM7:ONM12 OXI7:OXI12 PHE7:PHE12 PRA7:PRA12 QAW7:QAW12 QKS7:QKS12 QUO7:QUO12 REK7:REK12 ROG7:ROG12 RYC7:RYC12 SHY7:SHY12 SRU7:SRU12 TBQ7:TBQ12 TLM7:TLM12 TVI7:TVI12 UFE7:UFE12 UPA7:UPA12 UYW7:UYW12 VIS7:VIS12 VSO7:VSO12 WCK7:WCK12 WMG7:WMG12 WWC7:WWC12 JZ11 TV11 ADR11 ANN11 AXJ11 BHF11 BRB11 CAX11 CKT11 CUP11 DEL11 DOH11 DYD11 EHZ11 ERV11 FBR11 FLN11 FVJ11 GFF11 GPB11 GYX11 HIT11 HSP11 ICL11 IMH11 IWD11 JFZ11 JPV11 JZR11 KJN11 KTJ11 LDF11 LNB11 LWX11 MGT11 MQP11 NAL11 NKH11 NUD11 ODZ11 ONV11 OXR11 PHN11 PRJ11 QBF11 QLB11 QUX11 RET11 ROP11 RYL11 SIH11 SSD11 TBZ11 TLV11 TVR11 UFN11 UPJ11 UZF11 VJB11 VSX11 WCT11 WMP11 WWL11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JM7:JM9 TI7:TI9 ADE7:ADE9 ANA7:ANA9 AWW7:AWW9 BGS7:BGS9 BQO7:BQO9 CAK7:CAK9 CKG7:CKG9 CUC7:CUC9 DDY7:DDY9 DNU7:DNU9 DXQ7:DXQ9 EHM7:EHM9 ERI7:ERI9 FBE7:FBE9 FLA7:FLA9 FUW7:FUW9 GES7:GES9 GOO7:GOO9 GYK7:GYK9 HIG7:HIG9 HSC7:HSC9 IBY7:IBY9 ILU7:ILU9 IVQ7:IVQ9 JFM7:JFM9 JPI7:JPI9 JZE7:JZE9 KJA7:KJA9 KSW7:KSW9 LCS7:LCS9 LMO7:LMO9 LWK7:LWK9 MGG7:MGG9 MQC7:MQC9 MZY7:MZY9 NJU7:NJU9 NTQ7:NTQ9 ODM7:ODM9 ONI7:ONI9 OXE7:OXE9 PHA7:PHA9 PQW7:PQW9 QAS7:QAS9 QKO7:QKO9 QUK7:QUK9 REG7:REG9 ROC7:ROC9 RXY7:RXY9 SHU7:SHU9 SRQ7:SRQ9 TBM7:TBM9 TLI7:TLI9 TVE7:TVE9 UFA7:UFA9 UOW7:UOW9 UYS7:UYS9 VIO7:VIO9 VSK7:VSK9 WCG7:WCG9 WMC7:WMC9 WVY7:WVY9 JK7:JK9 TG7:TG9 ADC7:ADC9 AMY7:AMY9 AWU7:AWU9 BGQ7:BGQ9 BQM7:BQM9 CAI7:CAI9 CKE7:CKE9 CUA7:CUA9 DDW7:DDW9 DNS7:DNS9 DXO7:DXO9 EHK7:EHK9 ERG7:ERG9 FBC7:FBC9 FKY7:FKY9 FUU7:FUU9 GEQ7:GEQ9 GOM7:GOM9 GYI7:GYI9 HIE7:HIE9 HSA7:HSA9 IBW7:IBW9 ILS7:ILS9 IVO7:IVO9 JFK7:JFK9 JPG7:JPG9 JZC7:JZC9 KIY7:KIY9 KSU7:KSU9 LCQ7:LCQ9 LMM7:LMM9 LWI7:LWI9 MGE7:MGE9 MQA7:MQA9 MZW7:MZW9 NJS7:NJS9 NTO7:NTO9 ODK7:ODK9 ONG7:ONG9 OXC7:OXC9 PGY7:PGY9 PQU7:PQU9 QAQ7:QAQ9 QKM7:QKM9 QUI7:QUI9 REE7:REE9 ROA7:ROA9 RXW7:RXW9 SHS7:SHS9 SRO7:SRO9 TBK7:TBK9 TLG7:TLG9 TVC7:TVC9 UEY7:UEY9 UOU7:UOU9 UYQ7:UYQ9 VIM7:VIM9 VSI7:VSI9 WCE7:WCE9 WMA7:WMA9 WVW7:WVW9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X8 T17 W16:W18 X17 R17 N17 U7:U12 AD14 K10:K18 H11 L11 I10:I18 H17 Z14 H14 L14 L17 O13:O18 W7:W12 N14 N8 O7:O9 Q7:Q9 R8 AC7:AC15 AA7:AA15 R14 T11 X11 Z11 Z8 T8 U16:U18 AD11 AD8 AO7:AO18 WDF37 X26 T35 W34:W36 X35 R35 N35 U25:U30 AD32 K28:K36 H29 L29 I28:I36 H35 Z32 H32 L32 L35 O31:O36 W25:W30 N32 N26 O25:O27 Q25:Q27 R26 AC25:AC33 AA25:AA33 R32 T29 X29 Z29 Z26 T26 U34:U36 AD29 AD26 AO25:AO36 Q31:Q36 WNB37 WWX37 AP37 KL37 UH37 AED37 ANZ37 AXV37 BHR37 BRN37 CBJ37 CLF37 CVB37 DEX37 DOT37 DYP37 EIL37 ESH37 FCD37 FLZ37 FVV37 GFR37 GPN37 GZJ37 HJF37 HTB37 ICX37 IMT37 IWP37 JGL37 JQH37 KAD37 KJZ37 KTV37 LDR37 LNN37 LXJ37 MHF37 MRB37 NAX37 NKT37 NUP37 OEL37 OOH37 OYD37 PHZ37 PRV37 QBR37 QLN37 QVJ37 RFF37 RPB37 RYX37 SIT37 SSP37 TCL37 TMH37 TWD37 UFZ37 UPV37 UZR37 VJN37 VTJ37 Q13:Q18 WDF19 WNB19 WWX19 AP19 KL19 UH19 AED19 ANZ19 AXV19 BHR19 BRN19 CBJ19 CLF19 CVB19 DEX19 DOT19 DYP19 EIL19 ESH19 FCD19 FLZ19 FVV19 GFR19 GPN19 GZJ19 HJF19 HTB19 ICX19 IMT19 IWP19 JGL19 JQH19 KAD19 KJZ19 KTV19 LDR19 LNN19 LXJ19 MHF19 MRB19 NAX19 NKT19 NUP19 OEL19 OOH19 OYD19 PHZ19 PRV19 QBR19 QLN19 QVJ19 RFF19 RPB19 RYX19 SIT19 SSP19 TCL19 TMH19 TWD19 UFZ19 UPV19 UZR19 VJN19 VTJ19"/>
    <dataValidation imeMode="on" allowBlank="1" showInputMessage="1" showErrorMessage="1" sqref="A17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1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S23 A29 A26 A32 G5 M5 S5 Y5 G23 M23"/>
  </dataValidations>
  <pageMargins left="0.7" right="0.7" top="0.75" bottom="0.75" header="0.3" footer="0.3"/>
  <pageSetup paperSize="9" scale="7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pageSetUpPr fitToPage="1"/>
  </sheetPr>
  <dimension ref="A1:AP74"/>
  <sheetViews>
    <sheetView topLeftCell="A34" workbookViewId="0">
      <selection activeCell="U35" sqref="U35"/>
    </sheetView>
  </sheetViews>
  <sheetFormatPr defaultColWidth="9" defaultRowHeight="13.5" x14ac:dyDescent="0.4"/>
  <cols>
    <col min="1" max="72" width="2.75" style="1" customWidth="1"/>
    <col min="73" max="16384" width="9" style="1"/>
  </cols>
  <sheetData>
    <row r="1" spans="1:41" ht="30" customHeight="1" x14ac:dyDescent="0.4">
      <c r="A1" s="107" t="s">
        <v>125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1" s="3" customFormat="1" ht="15.75" customHeight="1" thickBot="1" x14ac:dyDescent="0.45">
      <c r="A2" s="2" t="s">
        <v>201</v>
      </c>
      <c r="G2" s="4"/>
      <c r="H2" s="4"/>
      <c r="I2" s="4"/>
      <c r="J2" s="4"/>
      <c r="K2" s="4"/>
      <c r="L2" s="4"/>
      <c r="M2" s="4"/>
      <c r="N2" s="4"/>
      <c r="O2" s="4"/>
      <c r="P2" s="4"/>
      <c r="Q2" s="4"/>
      <c r="R2" s="4"/>
      <c r="S2" s="4"/>
      <c r="T2" s="4"/>
      <c r="U2" s="4"/>
      <c r="V2" s="4"/>
      <c r="W2" s="4"/>
      <c r="X2" s="4"/>
      <c r="Y2" s="4"/>
      <c r="Z2" s="4"/>
      <c r="AA2" s="4"/>
      <c r="AB2" s="4"/>
      <c r="AC2" s="4"/>
      <c r="AD2" s="4"/>
      <c r="AE2" s="5"/>
      <c r="AF2" s="4"/>
      <c r="AG2" s="4"/>
      <c r="AH2" s="4"/>
      <c r="AI2" s="4"/>
      <c r="AJ2" s="4"/>
      <c r="AK2" s="4"/>
      <c r="AL2" s="4"/>
      <c r="AM2" s="4"/>
      <c r="AN2" s="4"/>
    </row>
    <row r="3" spans="1:41" s="3" customFormat="1" ht="15" customHeight="1" x14ac:dyDescent="0.15">
      <c r="A3" s="129"/>
      <c r="B3" s="130"/>
      <c r="C3" s="130"/>
      <c r="D3" s="130"/>
      <c r="E3" s="130"/>
      <c r="F3" s="131"/>
      <c r="G3" s="86">
        <f>A6</f>
        <v>1</v>
      </c>
      <c r="H3" s="87"/>
      <c r="I3" s="87"/>
      <c r="J3" s="87"/>
      <c r="K3" s="87"/>
      <c r="L3" s="88"/>
      <c r="M3" s="86">
        <f>A9</f>
        <v>2</v>
      </c>
      <c r="N3" s="87"/>
      <c r="O3" s="87"/>
      <c r="P3" s="87"/>
      <c r="Q3" s="87"/>
      <c r="R3" s="88"/>
      <c r="S3" s="86">
        <f>A12</f>
        <v>3</v>
      </c>
      <c r="T3" s="87"/>
      <c r="U3" s="87"/>
      <c r="V3" s="87"/>
      <c r="W3" s="87"/>
      <c r="X3" s="88"/>
      <c r="Y3" s="86">
        <f>A15</f>
        <v>4</v>
      </c>
      <c r="Z3" s="87"/>
      <c r="AA3" s="87"/>
      <c r="AB3" s="87"/>
      <c r="AC3" s="87"/>
      <c r="AD3" s="89"/>
      <c r="AE3" s="90" t="s">
        <v>0</v>
      </c>
      <c r="AF3" s="132" t="s">
        <v>1</v>
      </c>
      <c r="AG3" s="6" t="s">
        <v>2</v>
      </c>
      <c r="AH3" s="6" t="s">
        <v>3</v>
      </c>
      <c r="AI3" s="109" t="s">
        <v>2</v>
      </c>
      <c r="AJ3" s="110"/>
      <c r="AK3" s="111" t="s">
        <v>4</v>
      </c>
      <c r="AL3" s="111" t="s">
        <v>5</v>
      </c>
      <c r="AM3" s="114" t="s">
        <v>6</v>
      </c>
      <c r="AN3" s="115"/>
      <c r="AO3" s="120" t="s">
        <v>7</v>
      </c>
    </row>
    <row r="4" spans="1:41" s="3" customFormat="1" ht="15" customHeight="1" x14ac:dyDescent="0.15">
      <c r="A4" s="93" t="s">
        <v>13</v>
      </c>
      <c r="B4" s="94"/>
      <c r="C4" s="94"/>
      <c r="D4" s="94"/>
      <c r="E4" s="94"/>
      <c r="F4" s="95"/>
      <c r="G4" s="96" t="s">
        <v>118</v>
      </c>
      <c r="H4" s="97"/>
      <c r="I4" s="97"/>
      <c r="J4" s="97"/>
      <c r="K4" s="97"/>
      <c r="L4" s="98"/>
      <c r="M4" s="96" t="s">
        <v>119</v>
      </c>
      <c r="N4" s="97"/>
      <c r="O4" s="97"/>
      <c r="P4" s="97"/>
      <c r="Q4" s="97"/>
      <c r="R4" s="98"/>
      <c r="S4" s="96" t="s">
        <v>120</v>
      </c>
      <c r="T4" s="97"/>
      <c r="U4" s="97"/>
      <c r="V4" s="97"/>
      <c r="W4" s="97"/>
      <c r="X4" s="98"/>
      <c r="Y4" s="123" t="s">
        <v>121</v>
      </c>
      <c r="Z4" s="124"/>
      <c r="AA4" s="124"/>
      <c r="AB4" s="124"/>
      <c r="AC4" s="124"/>
      <c r="AD4" s="125"/>
      <c r="AE4" s="91"/>
      <c r="AF4" s="133"/>
      <c r="AG4" s="7"/>
      <c r="AH4" s="7"/>
      <c r="AI4" s="135" t="s">
        <v>3</v>
      </c>
      <c r="AJ4" s="136"/>
      <c r="AK4" s="112"/>
      <c r="AL4" s="112"/>
      <c r="AM4" s="116"/>
      <c r="AN4" s="117"/>
      <c r="AO4" s="121"/>
    </row>
    <row r="5" spans="1:41" s="3" customFormat="1" ht="15" customHeight="1" thickBot="1" x14ac:dyDescent="0.2">
      <c r="A5" s="137"/>
      <c r="B5" s="138"/>
      <c r="C5" s="138"/>
      <c r="D5" s="138"/>
      <c r="E5" s="138"/>
      <c r="F5" s="139"/>
      <c r="G5" s="99"/>
      <c r="H5" s="100"/>
      <c r="I5" s="100"/>
      <c r="J5" s="100"/>
      <c r="K5" s="100"/>
      <c r="L5" s="101"/>
      <c r="M5" s="102"/>
      <c r="N5" s="103"/>
      <c r="O5" s="103"/>
      <c r="P5" s="103"/>
      <c r="Q5" s="103"/>
      <c r="R5" s="104"/>
      <c r="S5" s="102"/>
      <c r="T5" s="103"/>
      <c r="U5" s="103"/>
      <c r="V5" s="103"/>
      <c r="W5" s="103"/>
      <c r="X5" s="104"/>
      <c r="Y5" s="126"/>
      <c r="Z5" s="127"/>
      <c r="AA5" s="127"/>
      <c r="AB5" s="127"/>
      <c r="AC5" s="127"/>
      <c r="AD5" s="128"/>
      <c r="AE5" s="92"/>
      <c r="AF5" s="134"/>
      <c r="AG5" s="8" t="s">
        <v>8</v>
      </c>
      <c r="AH5" s="8" t="s">
        <v>8</v>
      </c>
      <c r="AI5" s="140" t="s">
        <v>9</v>
      </c>
      <c r="AJ5" s="141"/>
      <c r="AK5" s="113"/>
      <c r="AL5" s="113"/>
      <c r="AM5" s="118"/>
      <c r="AN5" s="119"/>
      <c r="AO5" s="122"/>
    </row>
    <row r="6" spans="1:41" s="3" customFormat="1" ht="15" customHeight="1" x14ac:dyDescent="0.4">
      <c r="A6" s="142">
        <v>1</v>
      </c>
      <c r="B6" s="143"/>
      <c r="C6" s="143"/>
      <c r="D6" s="143"/>
      <c r="E6" s="143"/>
      <c r="F6" s="144"/>
      <c r="G6" s="145"/>
      <c r="H6" s="146"/>
      <c r="I6" s="146"/>
      <c r="J6" s="146"/>
      <c r="K6" s="146"/>
      <c r="L6" s="147"/>
      <c r="M6" s="33"/>
      <c r="N6" s="34"/>
      <c r="O6" s="35">
        <v>16</v>
      </c>
      <c r="P6" s="34" t="s">
        <v>304</v>
      </c>
      <c r="Q6" s="36">
        <v>14</v>
      </c>
      <c r="R6" s="37"/>
      <c r="S6" s="145"/>
      <c r="T6" s="146"/>
      <c r="U6" s="146"/>
      <c r="V6" s="146"/>
      <c r="W6" s="146"/>
      <c r="X6" s="147"/>
      <c r="Y6" s="33"/>
      <c r="Z6" s="34"/>
      <c r="AA6" s="35">
        <v>15</v>
      </c>
      <c r="AB6" s="34" t="s">
        <v>304</v>
      </c>
      <c r="AC6" s="36">
        <v>12</v>
      </c>
      <c r="AD6" s="34"/>
      <c r="AE6" s="154">
        <f>COUNTIF(A6:AD8,"○")</f>
        <v>2</v>
      </c>
      <c r="AF6" s="157">
        <f>COUNTIF(A6:AD8,"●")</f>
        <v>0</v>
      </c>
      <c r="AG6" s="157">
        <f>N7+Z7</f>
        <v>4</v>
      </c>
      <c r="AH6" s="157">
        <f>R7+AD7</f>
        <v>1</v>
      </c>
      <c r="AI6" s="160">
        <f>IF(AH6=0,"----",AG6/AH6)</f>
        <v>4</v>
      </c>
      <c r="AJ6" s="161"/>
      <c r="AK6" s="166">
        <f>SUM(O6:O8,AA6:AA8)</f>
        <v>76</v>
      </c>
      <c r="AL6" s="166">
        <f>SUM(Q6:Q8,AC6:AC8)</f>
        <v>70</v>
      </c>
      <c r="AM6" s="160">
        <f>AK6/AL6</f>
        <v>1.0857142857142856</v>
      </c>
      <c r="AN6" s="161"/>
      <c r="AO6" s="169">
        <v>1</v>
      </c>
    </row>
    <row r="7" spans="1:41" s="3" customFormat="1" ht="15" customHeight="1" x14ac:dyDescent="0.4">
      <c r="A7" s="96" t="s">
        <v>118</v>
      </c>
      <c r="B7" s="97"/>
      <c r="C7" s="97"/>
      <c r="D7" s="97"/>
      <c r="E7" s="97"/>
      <c r="F7" s="98"/>
      <c r="G7" s="148"/>
      <c r="H7" s="149"/>
      <c r="I7" s="149"/>
      <c r="J7" s="149"/>
      <c r="K7" s="149"/>
      <c r="L7" s="150"/>
      <c r="M7" s="38" t="str">
        <f>IF(N7&gt;R7,"○",IF(N7=R7,"△",IF(N7&lt;R7,"●")))</f>
        <v>○</v>
      </c>
      <c r="N7" s="39">
        <v>2</v>
      </c>
      <c r="O7" s="40">
        <v>13</v>
      </c>
      <c r="P7" s="41" t="str">
        <f>IF(O7="","","-")</f>
        <v>-</v>
      </c>
      <c r="Q7" s="42">
        <v>15</v>
      </c>
      <c r="R7" s="42">
        <v>1</v>
      </c>
      <c r="S7" s="148"/>
      <c r="T7" s="149"/>
      <c r="U7" s="149"/>
      <c r="V7" s="149"/>
      <c r="W7" s="149"/>
      <c r="X7" s="150"/>
      <c r="Y7" s="38" t="str">
        <f>IF(Z7&gt;AD7,"○",IF(Z7=AD7,"△",IF(Z7&lt;AD7,"●")))</f>
        <v>○</v>
      </c>
      <c r="Z7" s="39">
        <v>2</v>
      </c>
      <c r="AA7" s="40">
        <v>15</v>
      </c>
      <c r="AB7" s="41" t="str">
        <f>IF(AA7="","","-")</f>
        <v>-</v>
      </c>
      <c r="AC7" s="42">
        <v>13</v>
      </c>
      <c r="AD7" s="39">
        <v>0</v>
      </c>
      <c r="AE7" s="155"/>
      <c r="AF7" s="158"/>
      <c r="AG7" s="158"/>
      <c r="AH7" s="158"/>
      <c r="AI7" s="162"/>
      <c r="AJ7" s="163"/>
      <c r="AK7" s="167"/>
      <c r="AL7" s="167"/>
      <c r="AM7" s="162"/>
      <c r="AN7" s="163"/>
      <c r="AO7" s="170"/>
    </row>
    <row r="8" spans="1:41" s="3" customFormat="1" ht="15" customHeight="1" thickBot="1" x14ac:dyDescent="0.45">
      <c r="A8" s="99"/>
      <c r="B8" s="100"/>
      <c r="C8" s="100"/>
      <c r="D8" s="100"/>
      <c r="E8" s="100"/>
      <c r="F8" s="101"/>
      <c r="G8" s="151"/>
      <c r="H8" s="152"/>
      <c r="I8" s="152"/>
      <c r="J8" s="152"/>
      <c r="K8" s="152"/>
      <c r="L8" s="153"/>
      <c r="M8" s="43"/>
      <c r="N8" s="44"/>
      <c r="O8" s="45">
        <v>17</v>
      </c>
      <c r="P8" s="44" t="str">
        <f>IF(O8="","","-")</f>
        <v>-</v>
      </c>
      <c r="Q8" s="46">
        <v>16</v>
      </c>
      <c r="R8" s="47"/>
      <c r="S8" s="151"/>
      <c r="T8" s="152"/>
      <c r="U8" s="152"/>
      <c r="V8" s="152"/>
      <c r="W8" s="152"/>
      <c r="X8" s="153"/>
      <c r="Y8" s="43"/>
      <c r="Z8" s="44"/>
      <c r="AA8" s="45"/>
      <c r="AB8" s="44" t="str">
        <f>IF(AA8="","","-")</f>
        <v/>
      </c>
      <c r="AC8" s="46"/>
      <c r="AD8" s="44"/>
      <c r="AE8" s="156"/>
      <c r="AF8" s="159"/>
      <c r="AG8" s="159"/>
      <c r="AH8" s="159"/>
      <c r="AI8" s="164"/>
      <c r="AJ8" s="165"/>
      <c r="AK8" s="168"/>
      <c r="AL8" s="168"/>
      <c r="AM8" s="164"/>
      <c r="AN8" s="165"/>
      <c r="AO8" s="171"/>
    </row>
    <row r="9" spans="1:41" s="3" customFormat="1" ht="15" customHeight="1" x14ac:dyDescent="0.4">
      <c r="A9" s="172">
        <v>2</v>
      </c>
      <c r="B9" s="173"/>
      <c r="C9" s="173"/>
      <c r="D9" s="173"/>
      <c r="E9" s="173"/>
      <c r="F9" s="174"/>
      <c r="G9" s="33"/>
      <c r="H9" s="34"/>
      <c r="I9" s="35">
        <f>Q6</f>
        <v>14</v>
      </c>
      <c r="J9" s="34" t="s">
        <v>304</v>
      </c>
      <c r="K9" s="36">
        <f>O6</f>
        <v>16</v>
      </c>
      <c r="L9" s="37"/>
      <c r="M9" s="175"/>
      <c r="N9" s="149"/>
      <c r="O9" s="149"/>
      <c r="P9" s="149"/>
      <c r="Q9" s="149"/>
      <c r="R9" s="150"/>
      <c r="S9" s="33"/>
      <c r="T9" s="34"/>
      <c r="U9" s="35">
        <v>15</v>
      </c>
      <c r="V9" s="34" t="s">
        <v>304</v>
      </c>
      <c r="W9" s="36">
        <v>11</v>
      </c>
      <c r="X9" s="37"/>
      <c r="Y9" s="145"/>
      <c r="Z9" s="146"/>
      <c r="AA9" s="146"/>
      <c r="AB9" s="146"/>
      <c r="AC9" s="146"/>
      <c r="AD9" s="146"/>
      <c r="AE9" s="154">
        <f>COUNTIF(A9:AD11,"○")</f>
        <v>1</v>
      </c>
      <c r="AF9" s="157">
        <f>COUNTIF(A9:AD11,"●")</f>
        <v>1</v>
      </c>
      <c r="AG9" s="157">
        <f>H10+T10</f>
        <v>3</v>
      </c>
      <c r="AH9" s="157">
        <f>L10+X10</f>
        <v>3</v>
      </c>
      <c r="AI9" s="160">
        <f>IF(AH9=0,"----",AG9/AH9)</f>
        <v>1</v>
      </c>
      <c r="AJ9" s="161"/>
      <c r="AK9" s="166">
        <f>SUM(U9:U11,I9:I11)</f>
        <v>86</v>
      </c>
      <c r="AL9" s="166">
        <f>SUM(W9:W11,K9:K11)</f>
        <v>79</v>
      </c>
      <c r="AM9" s="160">
        <f>AK9/AL9</f>
        <v>1.0886075949367089</v>
      </c>
      <c r="AN9" s="161"/>
      <c r="AO9" s="181">
        <v>2</v>
      </c>
    </row>
    <row r="10" spans="1:41" s="3" customFormat="1" ht="15" customHeight="1" x14ac:dyDescent="0.4">
      <c r="A10" s="96" t="s">
        <v>119</v>
      </c>
      <c r="B10" s="97"/>
      <c r="C10" s="97"/>
      <c r="D10" s="97"/>
      <c r="E10" s="97"/>
      <c r="F10" s="98"/>
      <c r="G10" s="38" t="str">
        <f>IF(M7="○","●",IF(M7="△","△",IF(M7="●","○",IF(M7="",""))))</f>
        <v>●</v>
      </c>
      <c r="H10" s="39">
        <f>IF(R7="","",R7)</f>
        <v>1</v>
      </c>
      <c r="I10" s="40">
        <f>IF(Q7="","",Q7)</f>
        <v>15</v>
      </c>
      <c r="J10" s="41" t="str">
        <f>IF(I10="","","-")</f>
        <v>-</v>
      </c>
      <c r="K10" s="42">
        <f>IF(O7="","",O7)</f>
        <v>13</v>
      </c>
      <c r="L10" s="42">
        <f>IF(N7="","",N7)</f>
        <v>2</v>
      </c>
      <c r="M10" s="175"/>
      <c r="N10" s="149"/>
      <c r="O10" s="149"/>
      <c r="P10" s="149"/>
      <c r="Q10" s="149"/>
      <c r="R10" s="150"/>
      <c r="S10" s="38" t="str">
        <f>IF(T10&gt;X10,"○",IF(T10=X10,"△",IF(T10&lt;X10,"●")))</f>
        <v>○</v>
      </c>
      <c r="T10" s="39">
        <v>2</v>
      </c>
      <c r="U10" s="40">
        <v>11</v>
      </c>
      <c r="V10" s="41" t="str">
        <f>IF(U10="","","-")</f>
        <v>-</v>
      </c>
      <c r="W10" s="42">
        <v>15</v>
      </c>
      <c r="X10" s="42">
        <v>1</v>
      </c>
      <c r="Y10" s="148"/>
      <c r="Z10" s="149"/>
      <c r="AA10" s="149"/>
      <c r="AB10" s="149"/>
      <c r="AC10" s="149"/>
      <c r="AD10" s="149"/>
      <c r="AE10" s="155"/>
      <c r="AF10" s="158"/>
      <c r="AG10" s="158"/>
      <c r="AH10" s="158"/>
      <c r="AI10" s="162"/>
      <c r="AJ10" s="163"/>
      <c r="AK10" s="167"/>
      <c r="AL10" s="167"/>
      <c r="AM10" s="162"/>
      <c r="AN10" s="163"/>
      <c r="AO10" s="170"/>
    </row>
    <row r="11" spans="1:41" s="3" customFormat="1" ht="15" customHeight="1" thickBot="1" x14ac:dyDescent="0.45">
      <c r="A11" s="102"/>
      <c r="B11" s="103"/>
      <c r="C11" s="103"/>
      <c r="D11" s="103"/>
      <c r="E11" s="103"/>
      <c r="F11" s="104"/>
      <c r="G11" s="43"/>
      <c r="H11" s="44"/>
      <c r="I11" s="45">
        <f>IF(Q8="","",Q8)</f>
        <v>16</v>
      </c>
      <c r="J11" s="44" t="str">
        <f>IF(I11="","","-")</f>
        <v>-</v>
      </c>
      <c r="K11" s="46">
        <f>IF(O8="","",O8)</f>
        <v>17</v>
      </c>
      <c r="L11" s="47"/>
      <c r="M11" s="175"/>
      <c r="N11" s="149"/>
      <c r="O11" s="149"/>
      <c r="P11" s="149"/>
      <c r="Q11" s="149"/>
      <c r="R11" s="150"/>
      <c r="S11" s="43"/>
      <c r="T11" s="44"/>
      <c r="U11" s="45">
        <v>15</v>
      </c>
      <c r="V11" s="44" t="str">
        <f>IF(U11="","","-")</f>
        <v>-</v>
      </c>
      <c r="W11" s="46">
        <v>7</v>
      </c>
      <c r="X11" s="47"/>
      <c r="Y11" s="151"/>
      <c r="Z11" s="152"/>
      <c r="AA11" s="152"/>
      <c r="AB11" s="152"/>
      <c r="AC11" s="152"/>
      <c r="AD11" s="152"/>
      <c r="AE11" s="156"/>
      <c r="AF11" s="159"/>
      <c r="AG11" s="159"/>
      <c r="AH11" s="159"/>
      <c r="AI11" s="164"/>
      <c r="AJ11" s="165"/>
      <c r="AK11" s="168"/>
      <c r="AL11" s="168"/>
      <c r="AM11" s="164"/>
      <c r="AN11" s="165"/>
      <c r="AO11" s="182"/>
    </row>
    <row r="12" spans="1:41" s="3" customFormat="1" ht="15" customHeight="1" x14ac:dyDescent="0.4">
      <c r="A12" s="176">
        <v>3</v>
      </c>
      <c r="B12" s="177"/>
      <c r="C12" s="177"/>
      <c r="D12" s="177"/>
      <c r="E12" s="177"/>
      <c r="F12" s="178"/>
      <c r="G12" s="145"/>
      <c r="H12" s="146"/>
      <c r="I12" s="146"/>
      <c r="J12" s="146"/>
      <c r="K12" s="146"/>
      <c r="L12" s="147"/>
      <c r="M12" s="33"/>
      <c r="N12" s="34"/>
      <c r="O12" s="35">
        <f>W9</f>
        <v>11</v>
      </c>
      <c r="P12" s="34" t="s">
        <v>304</v>
      </c>
      <c r="Q12" s="36">
        <f>U9</f>
        <v>15</v>
      </c>
      <c r="R12" s="37"/>
      <c r="S12" s="179"/>
      <c r="T12" s="146"/>
      <c r="U12" s="146"/>
      <c r="V12" s="146"/>
      <c r="W12" s="146"/>
      <c r="X12" s="147"/>
      <c r="Y12" s="33"/>
      <c r="Z12" s="34"/>
      <c r="AA12" s="35">
        <v>12</v>
      </c>
      <c r="AB12" s="34" t="s">
        <v>304</v>
      </c>
      <c r="AC12" s="36">
        <v>15</v>
      </c>
      <c r="AD12" s="34"/>
      <c r="AE12" s="154">
        <f>COUNTIF(A12:AD14,"○")</f>
        <v>0</v>
      </c>
      <c r="AF12" s="157">
        <f>COUNTIF(A12:AD14,"●")</f>
        <v>2</v>
      </c>
      <c r="AG12" s="157">
        <f>N13+Z13</f>
        <v>2</v>
      </c>
      <c r="AH12" s="157">
        <f>R13+AD13</f>
        <v>4</v>
      </c>
      <c r="AI12" s="160">
        <f>IF(AH12=0,"----",AG12/AH12)</f>
        <v>0.5</v>
      </c>
      <c r="AJ12" s="161"/>
      <c r="AK12" s="166">
        <f>SUM(O12:O14,AA12:AA14)</f>
        <v>73</v>
      </c>
      <c r="AL12" s="166">
        <f>SUM(Q12:Q14,AC12:AC14)</f>
        <v>84</v>
      </c>
      <c r="AM12" s="160">
        <f>AK12/AL12</f>
        <v>0.86904761904761907</v>
      </c>
      <c r="AN12" s="161"/>
      <c r="AO12" s="169">
        <v>4</v>
      </c>
    </row>
    <row r="13" spans="1:41" s="3" customFormat="1" ht="15" customHeight="1" x14ac:dyDescent="0.4">
      <c r="A13" s="96" t="s">
        <v>120</v>
      </c>
      <c r="B13" s="97"/>
      <c r="C13" s="97"/>
      <c r="D13" s="97"/>
      <c r="E13" s="97"/>
      <c r="F13" s="98"/>
      <c r="G13" s="148"/>
      <c r="H13" s="149"/>
      <c r="I13" s="149"/>
      <c r="J13" s="149"/>
      <c r="K13" s="149"/>
      <c r="L13" s="150"/>
      <c r="M13" s="38" t="str">
        <f>IF(S10="○","●",IF(S10="△","△",IF(S10="●","○",IF(S10="",""))))</f>
        <v>●</v>
      </c>
      <c r="N13" s="39">
        <f>IF(X10="","",X10)</f>
        <v>1</v>
      </c>
      <c r="O13" s="40">
        <f>IF(W10="","",W10)</f>
        <v>15</v>
      </c>
      <c r="P13" s="41" t="str">
        <f>IF(O13="","","-")</f>
        <v>-</v>
      </c>
      <c r="Q13" s="42">
        <f>IF(U10="","",U10)</f>
        <v>11</v>
      </c>
      <c r="R13" s="42">
        <f>IF(T10="","",T10)</f>
        <v>2</v>
      </c>
      <c r="S13" s="175"/>
      <c r="T13" s="149"/>
      <c r="U13" s="149"/>
      <c r="V13" s="149"/>
      <c r="W13" s="149"/>
      <c r="X13" s="150"/>
      <c r="Y13" s="38" t="str">
        <f>IF(Z13&gt;AD13,"○",IF(Z13=AD13,"△",IF(Z13&lt;AD13,"●")))</f>
        <v>●</v>
      </c>
      <c r="Z13" s="39">
        <v>1</v>
      </c>
      <c r="AA13" s="40">
        <v>15</v>
      </c>
      <c r="AB13" s="41" t="str">
        <f>IF(AA13="","","-")</f>
        <v>-</v>
      </c>
      <c r="AC13" s="42">
        <v>13</v>
      </c>
      <c r="AD13" s="39">
        <v>2</v>
      </c>
      <c r="AE13" s="155"/>
      <c r="AF13" s="158"/>
      <c r="AG13" s="158"/>
      <c r="AH13" s="158"/>
      <c r="AI13" s="162"/>
      <c r="AJ13" s="163"/>
      <c r="AK13" s="167"/>
      <c r="AL13" s="167"/>
      <c r="AM13" s="162"/>
      <c r="AN13" s="163"/>
      <c r="AO13" s="170"/>
    </row>
    <row r="14" spans="1:41" s="3" customFormat="1" ht="15" customHeight="1" thickBot="1" x14ac:dyDescent="0.45">
      <c r="A14" s="99"/>
      <c r="B14" s="100"/>
      <c r="C14" s="100"/>
      <c r="D14" s="100"/>
      <c r="E14" s="100"/>
      <c r="F14" s="101"/>
      <c r="G14" s="151"/>
      <c r="H14" s="152"/>
      <c r="I14" s="152"/>
      <c r="J14" s="152"/>
      <c r="K14" s="152"/>
      <c r="L14" s="153"/>
      <c r="M14" s="43"/>
      <c r="N14" s="44"/>
      <c r="O14" s="45">
        <f>IF(W11="","",W11)</f>
        <v>7</v>
      </c>
      <c r="P14" s="44" t="str">
        <f>IF(O14="","","-")</f>
        <v>-</v>
      </c>
      <c r="Q14" s="46">
        <f>IF(U11="","",U11)</f>
        <v>15</v>
      </c>
      <c r="R14" s="47"/>
      <c r="S14" s="180"/>
      <c r="T14" s="152"/>
      <c r="U14" s="152"/>
      <c r="V14" s="152"/>
      <c r="W14" s="152"/>
      <c r="X14" s="153"/>
      <c r="Y14" s="43"/>
      <c r="Z14" s="44"/>
      <c r="AA14" s="45">
        <v>13</v>
      </c>
      <c r="AB14" s="44" t="str">
        <f>IF(AA14="","","-")</f>
        <v>-</v>
      </c>
      <c r="AC14" s="46">
        <v>15</v>
      </c>
      <c r="AD14" s="44"/>
      <c r="AE14" s="156"/>
      <c r="AF14" s="159"/>
      <c r="AG14" s="159"/>
      <c r="AH14" s="159"/>
      <c r="AI14" s="164"/>
      <c r="AJ14" s="165"/>
      <c r="AK14" s="168"/>
      <c r="AL14" s="168"/>
      <c r="AM14" s="164"/>
      <c r="AN14" s="165"/>
      <c r="AO14" s="171"/>
    </row>
    <row r="15" spans="1:41" s="3" customFormat="1" ht="15" customHeight="1" x14ac:dyDescent="0.4">
      <c r="A15" s="172">
        <v>4</v>
      </c>
      <c r="B15" s="173"/>
      <c r="C15" s="173"/>
      <c r="D15" s="173"/>
      <c r="E15" s="173"/>
      <c r="F15" s="174"/>
      <c r="G15" s="33"/>
      <c r="H15" s="34"/>
      <c r="I15" s="35">
        <f>AC6</f>
        <v>12</v>
      </c>
      <c r="J15" s="34" t="s">
        <v>304</v>
      </c>
      <c r="K15" s="36">
        <f>AA6</f>
        <v>15</v>
      </c>
      <c r="L15" s="37"/>
      <c r="M15" s="145"/>
      <c r="N15" s="146"/>
      <c r="O15" s="146"/>
      <c r="P15" s="146"/>
      <c r="Q15" s="146"/>
      <c r="R15" s="147"/>
      <c r="S15" s="33"/>
      <c r="T15" s="34"/>
      <c r="U15" s="35">
        <f>AC12</f>
        <v>15</v>
      </c>
      <c r="V15" s="34" t="s">
        <v>304</v>
      </c>
      <c r="W15" s="36">
        <f>AA12</f>
        <v>12</v>
      </c>
      <c r="X15" s="37"/>
      <c r="Y15" s="179"/>
      <c r="Z15" s="146"/>
      <c r="AA15" s="146"/>
      <c r="AB15" s="146"/>
      <c r="AC15" s="146"/>
      <c r="AD15" s="146"/>
      <c r="AE15" s="154">
        <f>COUNTIF(A15:AD17,"○")</f>
        <v>1</v>
      </c>
      <c r="AF15" s="157">
        <f>COUNTIF(A15:AD17,"●")</f>
        <v>1</v>
      </c>
      <c r="AG15" s="157">
        <f>H16+T16</f>
        <v>2</v>
      </c>
      <c r="AH15" s="157">
        <f>L16+X16</f>
        <v>3</v>
      </c>
      <c r="AI15" s="160">
        <f>IF(AH15=0,"----",AG15/AH15)</f>
        <v>0.66666666666666663</v>
      </c>
      <c r="AJ15" s="161"/>
      <c r="AK15" s="166">
        <f>SUM(I15:I17,U15:U17)</f>
        <v>68</v>
      </c>
      <c r="AL15" s="166">
        <f>SUM(K15:K17,W15:W17)</f>
        <v>70</v>
      </c>
      <c r="AM15" s="160">
        <f>AK15/AL15</f>
        <v>0.97142857142857142</v>
      </c>
      <c r="AN15" s="161"/>
      <c r="AO15" s="169">
        <v>3</v>
      </c>
    </row>
    <row r="16" spans="1:41" s="3" customFormat="1" ht="15" customHeight="1" x14ac:dyDescent="0.4">
      <c r="A16" s="123" t="s">
        <v>121</v>
      </c>
      <c r="B16" s="124"/>
      <c r="C16" s="124"/>
      <c r="D16" s="124"/>
      <c r="E16" s="124"/>
      <c r="F16" s="125"/>
      <c r="G16" s="38" t="str">
        <f>IF(Y7="○","●",IF(Y7="△","△",IF(Y7="●","○",IF(Y7="",""))))</f>
        <v>●</v>
      </c>
      <c r="H16" s="39">
        <f>IF(AD7="","",AD7)</f>
        <v>0</v>
      </c>
      <c r="I16" s="40">
        <f>IF(AC7="","",AC7)</f>
        <v>13</v>
      </c>
      <c r="J16" s="41" t="str">
        <f>IF(I16="","","-")</f>
        <v>-</v>
      </c>
      <c r="K16" s="42">
        <f>IF(AA7="","",AA7)</f>
        <v>15</v>
      </c>
      <c r="L16" s="42">
        <f>IF(Z7="","",Z7)</f>
        <v>2</v>
      </c>
      <c r="M16" s="148"/>
      <c r="N16" s="149"/>
      <c r="O16" s="149"/>
      <c r="P16" s="149"/>
      <c r="Q16" s="149"/>
      <c r="R16" s="150"/>
      <c r="S16" s="38" t="str">
        <f>IF(Y13="○","●",IF(Y13="△","△",IF(Y13="●","○",IF(Y13="",""))))</f>
        <v>○</v>
      </c>
      <c r="T16" s="39">
        <f>IF(AD13="","",AD13)</f>
        <v>2</v>
      </c>
      <c r="U16" s="40">
        <f>IF(AC13="","",AC13)</f>
        <v>13</v>
      </c>
      <c r="V16" s="41" t="str">
        <f>IF(U16="","","-")</f>
        <v>-</v>
      </c>
      <c r="W16" s="42">
        <f>IF(AA13="","",AA13)</f>
        <v>15</v>
      </c>
      <c r="X16" s="42">
        <f>IF(Z13="","",Z13)</f>
        <v>1</v>
      </c>
      <c r="Y16" s="175"/>
      <c r="Z16" s="149"/>
      <c r="AA16" s="149"/>
      <c r="AB16" s="149"/>
      <c r="AC16" s="149"/>
      <c r="AD16" s="149"/>
      <c r="AE16" s="155"/>
      <c r="AF16" s="158"/>
      <c r="AG16" s="158"/>
      <c r="AH16" s="158"/>
      <c r="AI16" s="162"/>
      <c r="AJ16" s="163"/>
      <c r="AK16" s="167"/>
      <c r="AL16" s="167"/>
      <c r="AM16" s="162"/>
      <c r="AN16" s="163"/>
      <c r="AO16" s="170"/>
    </row>
    <row r="17" spans="1:42" s="3" customFormat="1" ht="15" customHeight="1" thickBot="1" x14ac:dyDescent="0.45">
      <c r="A17" s="126"/>
      <c r="B17" s="127"/>
      <c r="C17" s="127"/>
      <c r="D17" s="127"/>
      <c r="E17" s="127"/>
      <c r="F17" s="128"/>
      <c r="G17" s="43"/>
      <c r="H17" s="44"/>
      <c r="I17" s="45" t="str">
        <f>IF(AC8="","",AC8)</f>
        <v/>
      </c>
      <c r="J17" s="44" t="str">
        <f>IF(I17="","","-")</f>
        <v/>
      </c>
      <c r="K17" s="46" t="str">
        <f>IF(AA8="","",AA8)</f>
        <v/>
      </c>
      <c r="L17" s="47"/>
      <c r="M17" s="151"/>
      <c r="N17" s="152"/>
      <c r="O17" s="152"/>
      <c r="P17" s="152"/>
      <c r="Q17" s="152"/>
      <c r="R17" s="153"/>
      <c r="S17" s="43"/>
      <c r="T17" s="44"/>
      <c r="U17" s="45">
        <f>IF(AC14="","",AC14)</f>
        <v>15</v>
      </c>
      <c r="V17" s="44" t="str">
        <f>IF(U17="","","-")</f>
        <v>-</v>
      </c>
      <c r="W17" s="46">
        <f>IF(AA14="","",AA14)</f>
        <v>13</v>
      </c>
      <c r="X17" s="47"/>
      <c r="Y17" s="180"/>
      <c r="Z17" s="152"/>
      <c r="AA17" s="152"/>
      <c r="AB17" s="152"/>
      <c r="AC17" s="152"/>
      <c r="AD17" s="152"/>
      <c r="AE17" s="156"/>
      <c r="AF17" s="159"/>
      <c r="AG17" s="159"/>
      <c r="AH17" s="159"/>
      <c r="AI17" s="164"/>
      <c r="AJ17" s="165"/>
      <c r="AK17" s="168"/>
      <c r="AL17" s="168"/>
      <c r="AM17" s="164"/>
      <c r="AN17" s="165"/>
      <c r="AO17" s="171"/>
    </row>
    <row r="18" spans="1:42" s="57" customFormat="1" ht="15.75" customHeight="1" x14ac:dyDescent="0.4">
      <c r="A18" s="53"/>
      <c r="B18" s="53"/>
      <c r="C18" s="84" t="s">
        <v>305</v>
      </c>
      <c r="D18" s="84"/>
      <c r="E18" s="85" t="str">
        <f>IF(AO6=1,A7,IF(AO9=1,A10,IF(AO12=1,A13,IF(AO15=1,A16))))</f>
        <v>Ｓｍｉｌｅ
（神奈川県）</v>
      </c>
      <c r="F18" s="85"/>
      <c r="G18" s="85"/>
      <c r="H18" s="85"/>
      <c r="I18" s="85"/>
      <c r="J18" s="85"/>
      <c r="K18" s="84" t="s">
        <v>306</v>
      </c>
      <c r="L18" s="84"/>
      <c r="M18" s="85" t="str">
        <f>IF(AO6=2,A7,IF(AO9=2,A10,IF(AO12=2,A13,IF(AO15=2,A16))))</f>
        <v>高崎だるま
（群馬県）</v>
      </c>
      <c r="N18" s="85"/>
      <c r="O18" s="85"/>
      <c r="P18" s="85"/>
      <c r="Q18" s="85"/>
      <c r="R18" s="85"/>
      <c r="S18" s="84" t="s">
        <v>307</v>
      </c>
      <c r="T18" s="84"/>
      <c r="U18" s="85" t="str">
        <f>IF(AO6=3,A7,IF(AO9=3,A10,IF(AO12=3,A13,IF(AO15=3,A16))))</f>
        <v>Ｓｍｉｌｅｙ
（茨城県）</v>
      </c>
      <c r="V18" s="85"/>
      <c r="W18" s="85"/>
      <c r="X18" s="85"/>
      <c r="Y18" s="85"/>
      <c r="Z18" s="85"/>
      <c r="AA18" s="84" t="s">
        <v>308</v>
      </c>
      <c r="AB18" s="84"/>
      <c r="AC18" s="85" t="str">
        <f>IF(AO6=4,A7,IF(AO9=4,A10,IF(AO12=4,A13,IF(AO15=4,A16))))</f>
        <v>うらら
（東京都）</v>
      </c>
      <c r="AD18" s="85"/>
      <c r="AE18" s="85"/>
      <c r="AF18" s="85"/>
      <c r="AG18" s="85"/>
      <c r="AH18" s="85"/>
      <c r="AI18" s="41"/>
      <c r="AJ18" s="54"/>
      <c r="AK18" s="54"/>
      <c r="AL18" s="55"/>
      <c r="AM18" s="55"/>
      <c r="AN18" s="54"/>
      <c r="AO18" s="54"/>
      <c r="AP18" s="56"/>
    </row>
    <row r="19" spans="1:42" s="3" customFormat="1" ht="15" customHeight="1" x14ac:dyDescent="0.4"/>
    <row r="20" spans="1:42" ht="15" customHeight="1" thickBot="1" x14ac:dyDescent="0.2">
      <c r="A20" s="9" t="s">
        <v>202</v>
      </c>
      <c r="B20" s="3"/>
      <c r="C20" s="3"/>
      <c r="D20" s="3"/>
      <c r="E20" s="3"/>
      <c r="F20" s="3"/>
      <c r="G20" s="4"/>
      <c r="H20" s="4"/>
      <c r="I20" s="4"/>
      <c r="J20" s="4"/>
      <c r="K20" s="4"/>
      <c r="L20" s="4"/>
      <c r="M20" s="4"/>
      <c r="N20" s="4"/>
      <c r="O20" s="4"/>
      <c r="P20" s="4"/>
      <c r="Q20" s="4"/>
      <c r="R20" s="4"/>
      <c r="S20" s="4"/>
      <c r="T20" s="4"/>
      <c r="U20" s="4"/>
      <c r="V20" s="4"/>
      <c r="W20" s="4"/>
      <c r="X20" s="4"/>
      <c r="Y20" s="4"/>
      <c r="Z20" s="4"/>
      <c r="AA20" s="4"/>
      <c r="AB20" s="4"/>
      <c r="AC20" s="4"/>
      <c r="AD20" s="4"/>
      <c r="AE20" s="5"/>
      <c r="AF20" s="4"/>
      <c r="AG20" s="4"/>
      <c r="AH20" s="4"/>
      <c r="AI20" s="4"/>
      <c r="AJ20" s="4"/>
      <c r="AK20" s="4"/>
      <c r="AL20" s="4"/>
      <c r="AM20" s="4"/>
      <c r="AN20" s="4"/>
      <c r="AO20" s="3"/>
    </row>
    <row r="21" spans="1:42" ht="15" customHeight="1" x14ac:dyDescent="0.15">
      <c r="A21" s="129"/>
      <c r="B21" s="130"/>
      <c r="C21" s="130"/>
      <c r="D21" s="130"/>
      <c r="E21" s="130"/>
      <c r="F21" s="131"/>
      <c r="G21" s="86">
        <f>A24</f>
        <v>5</v>
      </c>
      <c r="H21" s="87"/>
      <c r="I21" s="87"/>
      <c r="J21" s="87"/>
      <c r="K21" s="87"/>
      <c r="L21" s="88"/>
      <c r="M21" s="86">
        <f>A27</f>
        <v>6</v>
      </c>
      <c r="N21" s="87"/>
      <c r="O21" s="87"/>
      <c r="P21" s="87"/>
      <c r="Q21" s="87"/>
      <c r="R21" s="88"/>
      <c r="S21" s="86">
        <f>A30</f>
        <v>7</v>
      </c>
      <c r="T21" s="87"/>
      <c r="U21" s="87"/>
      <c r="V21" s="87"/>
      <c r="W21" s="87"/>
      <c r="X21" s="88"/>
      <c r="Y21" s="90" t="s">
        <v>0</v>
      </c>
      <c r="Z21" s="132" t="s">
        <v>1</v>
      </c>
      <c r="AA21" s="6" t="s">
        <v>2</v>
      </c>
      <c r="AB21" s="6" t="s">
        <v>3</v>
      </c>
      <c r="AC21" s="109" t="s">
        <v>2</v>
      </c>
      <c r="AD21" s="110"/>
      <c r="AE21" s="111" t="s">
        <v>4</v>
      </c>
      <c r="AF21" s="111" t="s">
        <v>5</v>
      </c>
      <c r="AG21" s="114" t="s">
        <v>6</v>
      </c>
      <c r="AH21" s="115"/>
      <c r="AI21" s="120" t="s">
        <v>7</v>
      </c>
    </row>
    <row r="22" spans="1:42" ht="15" customHeight="1" x14ac:dyDescent="0.15">
      <c r="A22" s="93" t="s">
        <v>14</v>
      </c>
      <c r="B22" s="94"/>
      <c r="C22" s="94"/>
      <c r="D22" s="94"/>
      <c r="E22" s="94"/>
      <c r="F22" s="95"/>
      <c r="G22" s="96" t="s">
        <v>122</v>
      </c>
      <c r="H22" s="97"/>
      <c r="I22" s="97"/>
      <c r="J22" s="97"/>
      <c r="K22" s="97"/>
      <c r="L22" s="98"/>
      <c r="M22" s="96" t="s">
        <v>123</v>
      </c>
      <c r="N22" s="97"/>
      <c r="O22" s="97"/>
      <c r="P22" s="97"/>
      <c r="Q22" s="97"/>
      <c r="R22" s="98"/>
      <c r="S22" s="96" t="s">
        <v>124</v>
      </c>
      <c r="T22" s="97"/>
      <c r="U22" s="97"/>
      <c r="V22" s="97"/>
      <c r="W22" s="97"/>
      <c r="X22" s="98"/>
      <c r="Y22" s="91"/>
      <c r="Z22" s="133"/>
      <c r="AA22" s="7"/>
      <c r="AB22" s="7"/>
      <c r="AC22" s="135" t="s">
        <v>3</v>
      </c>
      <c r="AD22" s="136"/>
      <c r="AE22" s="112"/>
      <c r="AF22" s="112"/>
      <c r="AG22" s="116"/>
      <c r="AH22" s="117"/>
      <c r="AI22" s="121"/>
    </row>
    <row r="23" spans="1:42" ht="15" customHeight="1" thickBot="1" x14ac:dyDescent="0.2">
      <c r="A23" s="137"/>
      <c r="B23" s="138"/>
      <c r="C23" s="138"/>
      <c r="D23" s="138"/>
      <c r="E23" s="138"/>
      <c r="F23" s="139"/>
      <c r="G23" s="99"/>
      <c r="H23" s="100"/>
      <c r="I23" s="100"/>
      <c r="J23" s="100"/>
      <c r="K23" s="100"/>
      <c r="L23" s="101"/>
      <c r="M23" s="102"/>
      <c r="N23" s="103"/>
      <c r="O23" s="103"/>
      <c r="P23" s="103"/>
      <c r="Q23" s="103"/>
      <c r="R23" s="104"/>
      <c r="S23" s="102"/>
      <c r="T23" s="103"/>
      <c r="U23" s="103"/>
      <c r="V23" s="103"/>
      <c r="W23" s="103"/>
      <c r="X23" s="104"/>
      <c r="Y23" s="92"/>
      <c r="Z23" s="134"/>
      <c r="AA23" s="8" t="s">
        <v>8</v>
      </c>
      <c r="AB23" s="8" t="s">
        <v>8</v>
      </c>
      <c r="AC23" s="140" t="s">
        <v>9</v>
      </c>
      <c r="AD23" s="141"/>
      <c r="AE23" s="113"/>
      <c r="AF23" s="113"/>
      <c r="AG23" s="118"/>
      <c r="AH23" s="119"/>
      <c r="AI23" s="122"/>
    </row>
    <row r="24" spans="1:42" ht="15" customHeight="1" thickBot="1" x14ac:dyDescent="0.45">
      <c r="A24" s="142">
        <v>5</v>
      </c>
      <c r="B24" s="143"/>
      <c r="C24" s="143"/>
      <c r="D24" s="143"/>
      <c r="E24" s="143"/>
      <c r="F24" s="144"/>
      <c r="G24" s="221"/>
      <c r="H24" s="210"/>
      <c r="I24" s="210"/>
      <c r="J24" s="210"/>
      <c r="K24" s="210"/>
      <c r="L24" s="222"/>
      <c r="M24" s="35"/>
      <c r="N24" s="58"/>
      <c r="O24" s="35">
        <v>6</v>
      </c>
      <c r="P24" s="58" t="s">
        <v>304</v>
      </c>
      <c r="Q24" s="36">
        <v>15</v>
      </c>
      <c r="R24" s="36"/>
      <c r="S24" s="35"/>
      <c r="T24" s="58"/>
      <c r="U24" s="35">
        <v>10</v>
      </c>
      <c r="V24" s="58" t="s">
        <v>304</v>
      </c>
      <c r="W24" s="36">
        <v>15</v>
      </c>
      <c r="X24" s="61"/>
      <c r="Y24" s="218">
        <f>COUNTIF(G24:X26,"○")</f>
        <v>0</v>
      </c>
      <c r="Z24" s="157">
        <f>COUNTIF(G24:X26,"●")</f>
        <v>2</v>
      </c>
      <c r="AA24" s="157">
        <f>N25+T25</f>
        <v>0</v>
      </c>
      <c r="AB24" s="157">
        <f>R25+X25</f>
        <v>4</v>
      </c>
      <c r="AC24" s="160">
        <f>IF(AB24=0,"----",AA24/AB24)</f>
        <v>0</v>
      </c>
      <c r="AD24" s="161"/>
      <c r="AE24" s="166">
        <f>SUM(O24:O26,U24:U26)</f>
        <v>34</v>
      </c>
      <c r="AF24" s="166">
        <f>SUM(Q24:Q26,W24:W26)</f>
        <v>60</v>
      </c>
      <c r="AG24" s="160">
        <f>AE24/AF24</f>
        <v>0.56666666666666665</v>
      </c>
      <c r="AH24" s="161"/>
      <c r="AI24" s="251">
        <v>3</v>
      </c>
    </row>
    <row r="25" spans="1:42" ht="15" customHeight="1" thickBot="1" x14ac:dyDescent="0.45">
      <c r="A25" s="96" t="s">
        <v>122</v>
      </c>
      <c r="B25" s="97"/>
      <c r="C25" s="97"/>
      <c r="D25" s="97"/>
      <c r="E25" s="97"/>
      <c r="F25" s="98"/>
      <c r="G25" s="223"/>
      <c r="H25" s="213"/>
      <c r="I25" s="213"/>
      <c r="J25" s="213"/>
      <c r="K25" s="213"/>
      <c r="L25" s="224"/>
      <c r="M25" s="38" t="str">
        <f>IF(N25&gt;R25,"○",IF(N25=R25,"△",IF(N25&lt;R25,"●")))</f>
        <v>●</v>
      </c>
      <c r="N25" s="39">
        <v>0</v>
      </c>
      <c r="O25" s="40">
        <v>12</v>
      </c>
      <c r="P25" s="41" t="str">
        <f>IF(O25="","","-")</f>
        <v>-</v>
      </c>
      <c r="Q25" s="42">
        <v>15</v>
      </c>
      <c r="R25" s="42">
        <v>2</v>
      </c>
      <c r="S25" s="38" t="str">
        <f>IF(T25&gt;X25,"○",IF(T25=X25,"△",IF(T25&lt;X25,"●")))</f>
        <v>●</v>
      </c>
      <c r="T25" s="39">
        <v>0</v>
      </c>
      <c r="U25" s="40">
        <v>6</v>
      </c>
      <c r="V25" s="41" t="str">
        <f>IF(U25="","","-")</f>
        <v>-</v>
      </c>
      <c r="W25" s="42">
        <v>15</v>
      </c>
      <c r="X25" s="62">
        <v>2</v>
      </c>
      <c r="Y25" s="219"/>
      <c r="Z25" s="158"/>
      <c r="AA25" s="158"/>
      <c r="AB25" s="158"/>
      <c r="AC25" s="162"/>
      <c r="AD25" s="163"/>
      <c r="AE25" s="167"/>
      <c r="AF25" s="167"/>
      <c r="AG25" s="162"/>
      <c r="AH25" s="163"/>
      <c r="AI25" s="251"/>
    </row>
    <row r="26" spans="1:42" ht="15" customHeight="1" thickBot="1" x14ac:dyDescent="0.45">
      <c r="A26" s="99"/>
      <c r="B26" s="100"/>
      <c r="C26" s="100"/>
      <c r="D26" s="100"/>
      <c r="E26" s="100"/>
      <c r="F26" s="101"/>
      <c r="G26" s="225"/>
      <c r="H26" s="216"/>
      <c r="I26" s="216"/>
      <c r="J26" s="216"/>
      <c r="K26" s="216"/>
      <c r="L26" s="226"/>
      <c r="M26" s="45"/>
      <c r="N26" s="59"/>
      <c r="O26" s="45"/>
      <c r="P26" s="44" t="str">
        <f>IF(O26="","","-")</f>
        <v/>
      </c>
      <c r="Q26" s="46"/>
      <c r="R26" s="46"/>
      <c r="S26" s="45"/>
      <c r="T26" s="59"/>
      <c r="U26" s="45"/>
      <c r="V26" s="44" t="str">
        <f>IF(U26="","","-")</f>
        <v/>
      </c>
      <c r="W26" s="46"/>
      <c r="X26" s="63"/>
      <c r="Y26" s="220"/>
      <c r="Z26" s="159"/>
      <c r="AA26" s="159"/>
      <c r="AB26" s="159"/>
      <c r="AC26" s="164"/>
      <c r="AD26" s="165"/>
      <c r="AE26" s="168"/>
      <c r="AF26" s="168"/>
      <c r="AG26" s="164"/>
      <c r="AH26" s="165"/>
      <c r="AI26" s="251"/>
    </row>
    <row r="27" spans="1:42" ht="15" customHeight="1" thickBot="1" x14ac:dyDescent="0.45">
      <c r="A27" s="172">
        <v>6</v>
      </c>
      <c r="B27" s="173"/>
      <c r="C27" s="173"/>
      <c r="D27" s="173"/>
      <c r="E27" s="173"/>
      <c r="F27" s="174"/>
      <c r="G27" s="35"/>
      <c r="H27" s="58"/>
      <c r="I27" s="33">
        <f>Q24</f>
        <v>15</v>
      </c>
      <c r="J27" s="34" t="s">
        <v>304</v>
      </c>
      <c r="K27" s="37">
        <f>O24</f>
        <v>6</v>
      </c>
      <c r="L27" s="36"/>
      <c r="M27" s="212"/>
      <c r="N27" s="213"/>
      <c r="O27" s="213"/>
      <c r="P27" s="213"/>
      <c r="Q27" s="213"/>
      <c r="R27" s="224"/>
      <c r="S27" s="35"/>
      <c r="T27" s="58"/>
      <c r="U27" s="35">
        <v>13</v>
      </c>
      <c r="V27" s="58" t="s">
        <v>304</v>
      </c>
      <c r="W27" s="36">
        <v>15</v>
      </c>
      <c r="X27" s="61"/>
      <c r="Y27" s="218">
        <f>COUNTIF(G27:X29,"○")</f>
        <v>1</v>
      </c>
      <c r="Z27" s="157">
        <f>COUNTIF(G27:X29,"●")</f>
        <v>1</v>
      </c>
      <c r="AA27" s="243">
        <f>H28+T28</f>
        <v>2</v>
      </c>
      <c r="AB27" s="243">
        <f>L28+X28</f>
        <v>2</v>
      </c>
      <c r="AC27" s="160">
        <f>IF(AB27=0,"----",AA27/AB27)</f>
        <v>1</v>
      </c>
      <c r="AD27" s="161"/>
      <c r="AE27" s="166">
        <f>SUM(I27:I29,U27:U29)</f>
        <v>58</v>
      </c>
      <c r="AF27" s="166">
        <f>SUM(K27:K29,W27:W29)</f>
        <v>50</v>
      </c>
      <c r="AG27" s="160">
        <f>AE27/AF27</f>
        <v>1.1599999999999999</v>
      </c>
      <c r="AH27" s="161"/>
      <c r="AI27" s="251">
        <v>2</v>
      </c>
    </row>
    <row r="28" spans="1:42" ht="15" customHeight="1" thickBot="1" x14ac:dyDescent="0.45">
      <c r="A28" s="96" t="s">
        <v>123</v>
      </c>
      <c r="B28" s="97"/>
      <c r="C28" s="97"/>
      <c r="D28" s="97"/>
      <c r="E28" s="97"/>
      <c r="F28" s="98"/>
      <c r="G28" s="38" t="str">
        <f>IF(M25="○","●",IF(M25="△","△",IF(M25="●","○",IF(M25="",""))))</f>
        <v>○</v>
      </c>
      <c r="H28" s="41">
        <f>IF(R25="","",R25)</f>
        <v>2</v>
      </c>
      <c r="I28" s="38">
        <f>IF(Q25="","",Q25)</f>
        <v>15</v>
      </c>
      <c r="J28" s="41" t="str">
        <f>IF(I28="","","-")</f>
        <v>-</v>
      </c>
      <c r="K28" s="60">
        <f>IF(O25="","",O25)</f>
        <v>12</v>
      </c>
      <c r="L28" s="60">
        <f>IF(N25="","",N25)</f>
        <v>0</v>
      </c>
      <c r="M28" s="212"/>
      <c r="N28" s="213"/>
      <c r="O28" s="213"/>
      <c r="P28" s="213"/>
      <c r="Q28" s="213"/>
      <c r="R28" s="224"/>
      <c r="S28" s="38" t="str">
        <f>IF(T28&gt;X28,"○",IF(T28=X28,"△",IF(T28&lt;X28,"●")))</f>
        <v>●</v>
      </c>
      <c r="T28" s="39">
        <v>0</v>
      </c>
      <c r="U28" s="40">
        <v>15</v>
      </c>
      <c r="V28" s="41" t="str">
        <f>IF(U28="","","-")</f>
        <v>-</v>
      </c>
      <c r="W28" s="42">
        <v>17</v>
      </c>
      <c r="X28" s="62">
        <v>2</v>
      </c>
      <c r="Y28" s="219"/>
      <c r="Z28" s="158"/>
      <c r="AA28" s="244"/>
      <c r="AB28" s="244"/>
      <c r="AC28" s="162"/>
      <c r="AD28" s="163"/>
      <c r="AE28" s="167"/>
      <c r="AF28" s="167"/>
      <c r="AG28" s="162"/>
      <c r="AH28" s="163"/>
      <c r="AI28" s="251"/>
    </row>
    <row r="29" spans="1:42" ht="15" customHeight="1" thickBot="1" x14ac:dyDescent="0.45">
      <c r="A29" s="102"/>
      <c r="B29" s="103"/>
      <c r="C29" s="103"/>
      <c r="D29" s="103"/>
      <c r="E29" s="103"/>
      <c r="F29" s="104"/>
      <c r="G29" s="45"/>
      <c r="H29" s="59"/>
      <c r="I29" s="43" t="str">
        <f>IF(Q26="","",Q26)</f>
        <v/>
      </c>
      <c r="J29" s="44" t="str">
        <f>IF(I29="","","-")</f>
        <v/>
      </c>
      <c r="K29" s="47" t="str">
        <f>IF(O26="","",O26)</f>
        <v/>
      </c>
      <c r="L29" s="46"/>
      <c r="M29" s="212"/>
      <c r="N29" s="213"/>
      <c r="O29" s="213"/>
      <c r="P29" s="213"/>
      <c r="Q29" s="213"/>
      <c r="R29" s="224"/>
      <c r="S29" s="45"/>
      <c r="T29" s="59"/>
      <c r="U29" s="45"/>
      <c r="V29" s="44" t="str">
        <f>IF(U29="","","-")</f>
        <v/>
      </c>
      <c r="W29" s="46"/>
      <c r="X29" s="63"/>
      <c r="Y29" s="220"/>
      <c r="Z29" s="159"/>
      <c r="AA29" s="245"/>
      <c r="AB29" s="245"/>
      <c r="AC29" s="164"/>
      <c r="AD29" s="165"/>
      <c r="AE29" s="168"/>
      <c r="AF29" s="168"/>
      <c r="AG29" s="164"/>
      <c r="AH29" s="165"/>
      <c r="AI29" s="251"/>
    </row>
    <row r="30" spans="1:42" ht="15" customHeight="1" thickBot="1" x14ac:dyDescent="0.45">
      <c r="A30" s="172">
        <v>7</v>
      </c>
      <c r="B30" s="173"/>
      <c r="C30" s="173"/>
      <c r="D30" s="173"/>
      <c r="E30" s="173"/>
      <c r="F30" s="174"/>
      <c r="G30" s="35"/>
      <c r="H30" s="58"/>
      <c r="I30" s="33">
        <f>W24</f>
        <v>15</v>
      </c>
      <c r="J30" s="34" t="s">
        <v>304</v>
      </c>
      <c r="K30" s="37">
        <f>U24</f>
        <v>10</v>
      </c>
      <c r="L30" s="36"/>
      <c r="M30" s="35"/>
      <c r="N30" s="58"/>
      <c r="O30" s="33">
        <f>W27</f>
        <v>15</v>
      </c>
      <c r="P30" s="58" t="s">
        <v>304</v>
      </c>
      <c r="Q30" s="37">
        <f>U27</f>
        <v>13</v>
      </c>
      <c r="R30" s="36"/>
      <c r="S30" s="209"/>
      <c r="T30" s="210"/>
      <c r="U30" s="210"/>
      <c r="V30" s="210"/>
      <c r="W30" s="210"/>
      <c r="X30" s="211"/>
      <c r="Y30" s="218">
        <f>COUNTIF(G30:X32,"○")</f>
        <v>2</v>
      </c>
      <c r="Z30" s="157">
        <f>COUNTIF(G30:X32,"●")</f>
        <v>0</v>
      </c>
      <c r="AA30" s="243">
        <f>H31+N31</f>
        <v>4</v>
      </c>
      <c r="AB30" s="243">
        <f>L31+R31</f>
        <v>0</v>
      </c>
      <c r="AC30" s="160" t="str">
        <f>IF(AB30=0,"----",AA30/AB30)</f>
        <v>----</v>
      </c>
      <c r="AD30" s="161"/>
      <c r="AE30" s="166">
        <f>SUM(I30:I32,O30:O32)</f>
        <v>62</v>
      </c>
      <c r="AF30" s="166">
        <f>SUM(K30:K32,Q30:Q32)</f>
        <v>44</v>
      </c>
      <c r="AG30" s="160">
        <f>AE30/AF30</f>
        <v>1.4090909090909092</v>
      </c>
      <c r="AH30" s="161"/>
      <c r="AI30" s="242">
        <v>1</v>
      </c>
    </row>
    <row r="31" spans="1:42" ht="15" customHeight="1" thickBot="1" x14ac:dyDescent="0.45">
      <c r="A31" s="96" t="s">
        <v>124</v>
      </c>
      <c r="B31" s="97"/>
      <c r="C31" s="97"/>
      <c r="D31" s="97"/>
      <c r="E31" s="97"/>
      <c r="F31" s="98"/>
      <c r="G31" s="38" t="str">
        <f>IF(S25="○","●",IF(S25="△","△",IF(S25="●","○",IF(S25="",""))))</f>
        <v>○</v>
      </c>
      <c r="H31" s="41">
        <f>IF(X25="","",X25)</f>
        <v>2</v>
      </c>
      <c r="I31" s="38">
        <f>IF(W25="","",W25)</f>
        <v>15</v>
      </c>
      <c r="J31" s="41" t="str">
        <f>IF(I31="","","-")</f>
        <v>-</v>
      </c>
      <c r="K31" s="60">
        <f>IF(U25="","",U25)</f>
        <v>6</v>
      </c>
      <c r="L31" s="60">
        <f>IF(T25="","",T25)</f>
        <v>0</v>
      </c>
      <c r="M31" s="38" t="str">
        <f>IF(S28="○","●",IF(S28="△","△",IF(S28="●","○",IF(S28="",""))))</f>
        <v>○</v>
      </c>
      <c r="N31" s="41">
        <f>IF(X28="","",X28)</f>
        <v>2</v>
      </c>
      <c r="O31" s="38">
        <f>IF(W28="","",W28)</f>
        <v>17</v>
      </c>
      <c r="P31" s="41" t="str">
        <f>IF(O31="","","-")</f>
        <v>-</v>
      </c>
      <c r="Q31" s="60">
        <f>IF(U28="","",U28)</f>
        <v>15</v>
      </c>
      <c r="R31" s="60">
        <f>IF(T28="","",T28)</f>
        <v>0</v>
      </c>
      <c r="S31" s="212"/>
      <c r="T31" s="213"/>
      <c r="U31" s="213"/>
      <c r="V31" s="213"/>
      <c r="W31" s="213"/>
      <c r="X31" s="214"/>
      <c r="Y31" s="219"/>
      <c r="Z31" s="158"/>
      <c r="AA31" s="244"/>
      <c r="AB31" s="244"/>
      <c r="AC31" s="162"/>
      <c r="AD31" s="163"/>
      <c r="AE31" s="167"/>
      <c r="AF31" s="167"/>
      <c r="AG31" s="162"/>
      <c r="AH31" s="163"/>
      <c r="AI31" s="242"/>
    </row>
    <row r="32" spans="1:42" ht="15" customHeight="1" thickBot="1" x14ac:dyDescent="0.45">
      <c r="A32" s="102"/>
      <c r="B32" s="103"/>
      <c r="C32" s="103"/>
      <c r="D32" s="103"/>
      <c r="E32" s="103"/>
      <c r="F32" s="104"/>
      <c r="G32" s="45"/>
      <c r="H32" s="59"/>
      <c r="I32" s="43" t="str">
        <f>IF(W26="","",W26)</f>
        <v/>
      </c>
      <c r="J32" s="44" t="str">
        <f>IF(I32="","","-")</f>
        <v/>
      </c>
      <c r="K32" s="47" t="str">
        <f>IF(U26="","",U26)</f>
        <v/>
      </c>
      <c r="L32" s="46"/>
      <c r="M32" s="45"/>
      <c r="N32" s="59"/>
      <c r="O32" s="43" t="str">
        <f>IF(W29="","",W29)</f>
        <v/>
      </c>
      <c r="P32" s="44" t="str">
        <f>IF(O32="","","-")</f>
        <v/>
      </c>
      <c r="Q32" s="47" t="str">
        <f>IF(U29="","",U29)</f>
        <v/>
      </c>
      <c r="R32" s="46"/>
      <c r="S32" s="215"/>
      <c r="T32" s="216"/>
      <c r="U32" s="216"/>
      <c r="V32" s="216"/>
      <c r="W32" s="216"/>
      <c r="X32" s="217"/>
      <c r="Y32" s="220"/>
      <c r="Z32" s="159"/>
      <c r="AA32" s="245"/>
      <c r="AB32" s="245"/>
      <c r="AC32" s="164"/>
      <c r="AD32" s="165"/>
      <c r="AE32" s="168"/>
      <c r="AF32" s="168"/>
      <c r="AG32" s="164"/>
      <c r="AH32" s="165"/>
      <c r="AI32" s="242"/>
    </row>
    <row r="33" spans="1:42" s="57" customFormat="1" ht="20.25" customHeight="1" x14ac:dyDescent="0.4">
      <c r="A33" s="53"/>
      <c r="B33" s="53"/>
      <c r="C33" s="207" t="s">
        <v>305</v>
      </c>
      <c r="D33" s="207"/>
      <c r="E33" s="208" t="str">
        <f>IF(AI24=1,A25,IF(AI27=1,A28,IF(AI30=1,A31)))</f>
        <v>御坂体協
（山梨県）</v>
      </c>
      <c r="F33" s="208"/>
      <c r="G33" s="85"/>
      <c r="H33" s="85"/>
      <c r="I33" s="85"/>
      <c r="J33" s="85"/>
      <c r="K33" s="84" t="s">
        <v>306</v>
      </c>
      <c r="L33" s="84"/>
      <c r="M33" s="85" t="str">
        <f>IF(AI24=2,A25,IF(AI27=2,A28,IF(AI30=2,A31)))</f>
        <v>レッド高新
（埼玉県）</v>
      </c>
      <c r="N33" s="85"/>
      <c r="O33" s="85"/>
      <c r="P33" s="85"/>
      <c r="Q33" s="85"/>
      <c r="R33" s="85"/>
      <c r="S33" s="84" t="s">
        <v>307</v>
      </c>
      <c r="T33" s="84"/>
      <c r="U33" s="85" t="str">
        <f>IF(AI24=3,A25,IF(AI27=3,A28,IF(AI30=3,A31)))</f>
        <v>サウス
（栃木県）</v>
      </c>
      <c r="V33" s="85"/>
      <c r="W33" s="85"/>
      <c r="X33" s="85"/>
      <c r="Y33" s="85"/>
      <c r="Z33" s="85"/>
      <c r="AA33" s="65"/>
      <c r="AB33" s="65"/>
      <c r="AC33" s="66"/>
      <c r="AD33" s="66"/>
      <c r="AE33" s="66"/>
      <c r="AF33" s="66"/>
      <c r="AG33" s="66"/>
      <c r="AH33" s="66"/>
      <c r="AI33" s="41"/>
      <c r="AJ33" s="54"/>
      <c r="AK33" s="54"/>
      <c r="AL33" s="55"/>
      <c r="AM33" s="55"/>
      <c r="AN33" s="54"/>
      <c r="AO33" s="54"/>
      <c r="AP33" s="56"/>
    </row>
    <row r="34" spans="1:42" ht="15" customHeight="1" x14ac:dyDescent="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2" ht="15" customHeight="1" x14ac:dyDescent="0.4">
      <c r="A35" s="107" t="s">
        <v>11</v>
      </c>
      <c r="B35" s="107"/>
      <c r="C35" s="107"/>
      <c r="D35" s="107"/>
      <c r="E35" s="107"/>
      <c r="Y35" s="107" t="s">
        <v>158</v>
      </c>
      <c r="Z35" s="107"/>
      <c r="AA35" s="107"/>
      <c r="AB35" s="107"/>
      <c r="AC35" s="107"/>
    </row>
    <row r="36" spans="1:42" ht="15" customHeight="1" x14ac:dyDescent="0.4">
      <c r="A36" s="107"/>
      <c r="B36" s="107"/>
      <c r="C36" s="107"/>
      <c r="D36" s="107"/>
      <c r="E36" s="107"/>
      <c r="Y36" s="107"/>
      <c r="Z36" s="107"/>
      <c r="AA36" s="107"/>
      <c r="AB36" s="107"/>
      <c r="AC36" s="107"/>
    </row>
    <row r="37" spans="1:42" ht="15" customHeight="1" x14ac:dyDescent="0.4">
      <c r="Y37" s="105" t="s">
        <v>203</v>
      </c>
      <c r="Z37" s="105"/>
      <c r="AA37" s="105"/>
      <c r="AB37" s="105"/>
      <c r="AC37" s="105"/>
      <c r="AD37" s="105"/>
      <c r="AE37" s="105"/>
      <c r="AF37" s="105"/>
      <c r="AG37" s="105"/>
      <c r="AH37" s="105"/>
      <c r="AI37" s="105"/>
      <c r="AJ37" s="105"/>
      <c r="AK37" s="105" t="s">
        <v>143</v>
      </c>
      <c r="AL37" s="105"/>
      <c r="AM37" s="105"/>
      <c r="AN37" s="105"/>
      <c r="AO37" s="105"/>
    </row>
    <row r="38" spans="1:42" ht="15" customHeight="1" x14ac:dyDescent="0.4">
      <c r="A38" s="227" t="s">
        <v>24</v>
      </c>
      <c r="B38" s="228"/>
      <c r="C38" s="228"/>
      <c r="D38" s="228"/>
      <c r="E38" s="228"/>
      <c r="F38" s="229"/>
      <c r="L38" s="1" t="s">
        <v>17</v>
      </c>
      <c r="Y38" s="30" t="s">
        <v>134</v>
      </c>
      <c r="Z38" s="106" t="s">
        <v>222</v>
      </c>
      <c r="AA38" s="106"/>
      <c r="AB38" s="106"/>
      <c r="AC38" s="106"/>
      <c r="AD38" s="106"/>
      <c r="AE38" s="29" t="s">
        <v>127</v>
      </c>
      <c r="AF38" s="106" t="s">
        <v>224</v>
      </c>
      <c r="AG38" s="106"/>
      <c r="AH38" s="106"/>
      <c r="AI38" s="106"/>
      <c r="AJ38" s="106"/>
      <c r="AK38" s="106" t="s">
        <v>223</v>
      </c>
      <c r="AL38" s="106"/>
      <c r="AM38" s="106"/>
      <c r="AN38" s="106"/>
      <c r="AO38" s="106"/>
    </row>
    <row r="39" spans="1:42" ht="15" customHeight="1" x14ac:dyDescent="0.15">
      <c r="A39" s="230"/>
      <c r="B39" s="231"/>
      <c r="C39" s="231"/>
      <c r="D39" s="231"/>
      <c r="E39" s="231"/>
      <c r="F39" s="232"/>
      <c r="K39" s="233">
        <v>1</v>
      </c>
      <c r="L39" s="234" t="str">
        <f>E18</f>
        <v>Ｓｍｉｌｅ
（神奈川県）</v>
      </c>
      <c r="M39" s="235"/>
      <c r="N39" s="235"/>
      <c r="O39" s="235"/>
      <c r="P39" s="235"/>
      <c r="Q39" s="236"/>
      <c r="R39" s="83" t="s">
        <v>312</v>
      </c>
      <c r="S39" s="13"/>
      <c r="T39" s="13"/>
      <c r="U39" s="13"/>
      <c r="V39" s="13"/>
      <c r="W39" s="13"/>
      <c r="Y39" s="30" t="s">
        <v>135</v>
      </c>
      <c r="Z39" s="106" t="s">
        <v>204</v>
      </c>
      <c r="AA39" s="106"/>
      <c r="AB39" s="106"/>
      <c r="AC39" s="106"/>
      <c r="AD39" s="106"/>
      <c r="AE39" s="29" t="s">
        <v>127</v>
      </c>
      <c r="AF39" s="106" t="s">
        <v>207</v>
      </c>
      <c r="AG39" s="106"/>
      <c r="AH39" s="106"/>
      <c r="AI39" s="106"/>
      <c r="AJ39" s="106"/>
      <c r="AK39" s="106" t="s">
        <v>205</v>
      </c>
      <c r="AL39" s="106"/>
      <c r="AM39" s="106"/>
      <c r="AN39" s="106"/>
      <c r="AO39" s="106"/>
    </row>
    <row r="40" spans="1:42" ht="15" customHeight="1" x14ac:dyDescent="0.15">
      <c r="H40" s="14"/>
      <c r="I40" s="15"/>
      <c r="J40" s="15"/>
      <c r="K40" s="233"/>
      <c r="L40" s="237"/>
      <c r="M40" s="238"/>
      <c r="N40" s="238"/>
      <c r="O40" s="238"/>
      <c r="P40" s="238"/>
      <c r="Q40" s="239"/>
      <c r="R40" s="13"/>
      <c r="S40" s="13"/>
      <c r="T40" s="13"/>
      <c r="U40" s="13"/>
      <c r="V40" s="13"/>
      <c r="W40" s="13"/>
      <c r="Y40" s="30" t="s">
        <v>136</v>
      </c>
      <c r="Z40" s="106" t="s">
        <v>205</v>
      </c>
      <c r="AA40" s="106"/>
      <c r="AB40" s="106"/>
      <c r="AC40" s="106"/>
      <c r="AD40" s="106"/>
      <c r="AE40" s="29" t="s">
        <v>127</v>
      </c>
      <c r="AF40" s="106" t="s">
        <v>206</v>
      </c>
      <c r="AG40" s="106"/>
      <c r="AH40" s="106"/>
      <c r="AI40" s="106"/>
      <c r="AJ40" s="106"/>
      <c r="AK40" s="106" t="s">
        <v>207</v>
      </c>
      <c r="AL40" s="106"/>
      <c r="AM40" s="106"/>
      <c r="AN40" s="106"/>
      <c r="AO40" s="106"/>
    </row>
    <row r="41" spans="1:42" ht="15" customHeight="1" x14ac:dyDescent="0.15">
      <c r="H41" s="16"/>
      <c r="K41" s="13"/>
      <c r="L41" s="10"/>
      <c r="M41" s="10">
        <v>15</v>
      </c>
      <c r="N41" s="10" t="s">
        <v>23</v>
      </c>
      <c r="O41" s="10">
        <v>13</v>
      </c>
      <c r="P41" s="10"/>
      <c r="Q41" s="13"/>
      <c r="R41" s="13"/>
      <c r="S41" s="13"/>
      <c r="T41" s="13"/>
      <c r="U41" s="13"/>
      <c r="V41" s="13"/>
      <c r="W41" s="13"/>
      <c r="Y41" s="30" t="s">
        <v>137</v>
      </c>
      <c r="Z41" s="106" t="s">
        <v>204</v>
      </c>
      <c r="AA41" s="106"/>
      <c r="AB41" s="106"/>
      <c r="AC41" s="106"/>
      <c r="AD41" s="106"/>
      <c r="AE41" s="29" t="s">
        <v>127</v>
      </c>
      <c r="AF41" s="106" t="s">
        <v>205</v>
      </c>
      <c r="AG41" s="106"/>
      <c r="AH41" s="106"/>
      <c r="AI41" s="106"/>
      <c r="AJ41" s="106"/>
      <c r="AK41" s="106" t="s">
        <v>206</v>
      </c>
      <c r="AL41" s="106"/>
      <c r="AM41" s="106"/>
      <c r="AN41" s="106"/>
      <c r="AO41" s="106"/>
    </row>
    <row r="42" spans="1:42" ht="15" customHeight="1" thickBot="1" x14ac:dyDescent="0.2">
      <c r="H42" s="240" t="s">
        <v>197</v>
      </c>
      <c r="I42" s="233"/>
      <c r="K42" s="13"/>
      <c r="L42" s="10">
        <v>2</v>
      </c>
      <c r="M42" s="10">
        <v>15</v>
      </c>
      <c r="N42" s="10" t="s">
        <v>23</v>
      </c>
      <c r="O42" s="10">
        <v>12</v>
      </c>
      <c r="P42" s="10">
        <v>0</v>
      </c>
      <c r="Q42" s="13"/>
      <c r="R42" s="13"/>
      <c r="S42" s="13"/>
      <c r="T42" s="13"/>
      <c r="U42" s="13"/>
      <c r="V42" s="13"/>
      <c r="W42" s="13"/>
      <c r="Y42" s="30" t="s">
        <v>138</v>
      </c>
      <c r="Z42" s="106" t="s">
        <v>206</v>
      </c>
      <c r="AA42" s="106"/>
      <c r="AB42" s="106"/>
      <c r="AC42" s="106"/>
      <c r="AD42" s="106"/>
      <c r="AE42" s="29" t="s">
        <v>127</v>
      </c>
      <c r="AF42" s="106" t="s">
        <v>207</v>
      </c>
      <c r="AG42" s="106"/>
      <c r="AH42" s="106"/>
      <c r="AI42" s="106"/>
      <c r="AJ42" s="106"/>
      <c r="AK42" s="106" t="s">
        <v>204</v>
      </c>
      <c r="AL42" s="106"/>
      <c r="AM42" s="106"/>
      <c r="AN42" s="106"/>
      <c r="AO42" s="106"/>
    </row>
    <row r="43" spans="1:42" ht="15" customHeight="1" thickTop="1" x14ac:dyDescent="0.15">
      <c r="E43" s="71"/>
      <c r="F43" s="72"/>
      <c r="G43" s="73"/>
      <c r="H43" s="241"/>
      <c r="I43" s="233"/>
      <c r="K43" s="13"/>
      <c r="L43" s="10"/>
      <c r="M43" s="10"/>
      <c r="N43" s="10" t="s">
        <v>23</v>
      </c>
      <c r="O43" s="10"/>
      <c r="P43" s="10"/>
      <c r="Q43" s="13"/>
      <c r="R43" s="13"/>
      <c r="S43" s="74"/>
      <c r="T43" s="74"/>
      <c r="U43" s="75"/>
      <c r="V43" s="13"/>
      <c r="W43" s="13"/>
      <c r="Y43" s="30" t="s">
        <v>139</v>
      </c>
      <c r="Z43" s="106" t="s">
        <v>146</v>
      </c>
      <c r="AA43" s="106"/>
      <c r="AB43" s="106"/>
      <c r="AC43" s="106"/>
      <c r="AD43" s="106"/>
      <c r="AE43" s="29" t="s">
        <v>127</v>
      </c>
      <c r="AF43" s="106" t="s">
        <v>227</v>
      </c>
      <c r="AG43" s="106"/>
      <c r="AH43" s="106"/>
      <c r="AI43" s="106"/>
      <c r="AJ43" s="106"/>
      <c r="AK43" s="106" t="s">
        <v>226</v>
      </c>
      <c r="AL43" s="106"/>
      <c r="AM43" s="106"/>
      <c r="AN43" s="106"/>
      <c r="AO43" s="106"/>
    </row>
    <row r="44" spans="1:42" ht="15" customHeight="1" x14ac:dyDescent="0.15">
      <c r="E44" s="16"/>
      <c r="H44" s="67"/>
      <c r="I44" s="68"/>
      <c r="J44" s="68"/>
      <c r="K44" s="13"/>
      <c r="L44" s="1" t="s">
        <v>22</v>
      </c>
      <c r="Q44" s="13"/>
      <c r="R44" s="13"/>
      <c r="S44" s="76"/>
      <c r="T44" s="76"/>
      <c r="U44" s="77"/>
      <c r="V44" s="13"/>
      <c r="W44" s="13"/>
      <c r="Y44" s="30" t="s">
        <v>140</v>
      </c>
      <c r="Z44" s="106" t="s">
        <v>210</v>
      </c>
      <c r="AA44" s="106"/>
      <c r="AB44" s="106"/>
      <c r="AC44" s="106"/>
      <c r="AD44" s="106"/>
      <c r="AE44" s="29" t="s">
        <v>127</v>
      </c>
      <c r="AF44" s="106" t="s">
        <v>211</v>
      </c>
      <c r="AG44" s="106"/>
      <c r="AH44" s="106"/>
      <c r="AI44" s="106"/>
      <c r="AJ44" s="106"/>
      <c r="AK44" s="106" t="s">
        <v>216</v>
      </c>
      <c r="AL44" s="106"/>
      <c r="AM44" s="106"/>
      <c r="AN44" s="106"/>
      <c r="AO44" s="106"/>
    </row>
    <row r="45" spans="1:42" ht="15" customHeight="1" thickBot="1" x14ac:dyDescent="0.2">
      <c r="E45" s="16"/>
      <c r="H45" s="69"/>
      <c r="I45" s="70"/>
      <c r="J45" s="70"/>
      <c r="K45" s="233">
        <v>2</v>
      </c>
      <c r="L45" s="234" t="str">
        <f>M33</f>
        <v>レッド高新
（埼玉県）</v>
      </c>
      <c r="M45" s="235"/>
      <c r="N45" s="235"/>
      <c r="O45" s="235"/>
      <c r="P45" s="235"/>
      <c r="Q45" s="236"/>
      <c r="R45" s="83" t="s">
        <v>311</v>
      </c>
      <c r="S45" s="76"/>
      <c r="T45" s="76"/>
      <c r="U45" s="77"/>
      <c r="V45" s="13"/>
      <c r="W45" s="13"/>
      <c r="Y45" s="30" t="s">
        <v>141</v>
      </c>
      <c r="Z45" s="106" t="s">
        <v>208</v>
      </c>
      <c r="AA45" s="106"/>
      <c r="AB45" s="106"/>
      <c r="AC45" s="106"/>
      <c r="AD45" s="106"/>
      <c r="AE45" s="29" t="s">
        <v>127</v>
      </c>
      <c r="AF45" s="106" t="s">
        <v>209</v>
      </c>
      <c r="AG45" s="106"/>
      <c r="AH45" s="106"/>
      <c r="AI45" s="106"/>
      <c r="AJ45" s="106"/>
      <c r="AK45" s="106" t="s">
        <v>217</v>
      </c>
      <c r="AL45" s="106"/>
      <c r="AM45" s="106"/>
      <c r="AN45" s="106"/>
      <c r="AO45" s="106"/>
    </row>
    <row r="46" spans="1:42" ht="15" customHeight="1" thickTop="1" x14ac:dyDescent="0.15">
      <c r="E46" s="16"/>
      <c r="K46" s="233"/>
      <c r="L46" s="237"/>
      <c r="M46" s="238"/>
      <c r="N46" s="238"/>
      <c r="O46" s="238"/>
      <c r="P46" s="238"/>
      <c r="Q46" s="239"/>
      <c r="R46" s="13"/>
      <c r="S46" s="76"/>
      <c r="T46" s="76"/>
      <c r="U46" s="77"/>
      <c r="V46" s="13"/>
      <c r="W46" s="13"/>
      <c r="Y46" s="30" t="s">
        <v>220</v>
      </c>
      <c r="Z46" s="106" t="s">
        <v>213</v>
      </c>
      <c r="AA46" s="106"/>
      <c r="AB46" s="106"/>
      <c r="AC46" s="106"/>
      <c r="AD46" s="106"/>
      <c r="AE46" s="29" t="s">
        <v>127</v>
      </c>
      <c r="AF46" s="106" t="s">
        <v>214</v>
      </c>
      <c r="AG46" s="106"/>
      <c r="AH46" s="106"/>
      <c r="AI46" s="106"/>
      <c r="AJ46" s="106"/>
      <c r="AK46" s="106" t="s">
        <v>218</v>
      </c>
      <c r="AL46" s="106"/>
      <c r="AM46" s="106"/>
      <c r="AN46" s="106"/>
      <c r="AO46" s="106"/>
    </row>
    <row r="47" spans="1:42" ht="15" customHeight="1" x14ac:dyDescent="0.15">
      <c r="E47" s="16"/>
      <c r="K47" s="13"/>
      <c r="L47" s="13"/>
      <c r="M47" s="13"/>
      <c r="N47" s="13"/>
      <c r="O47" s="10"/>
      <c r="P47" s="10">
        <v>15</v>
      </c>
      <c r="Q47" s="10" t="s">
        <v>23</v>
      </c>
      <c r="R47" s="10">
        <v>12</v>
      </c>
      <c r="S47" s="78"/>
      <c r="T47" s="76"/>
      <c r="U47" s="77"/>
      <c r="V47" s="13"/>
      <c r="W47" s="13"/>
      <c r="Y47" s="30" t="s">
        <v>221</v>
      </c>
      <c r="Z47" s="106" t="s">
        <v>212</v>
      </c>
      <c r="AA47" s="106"/>
      <c r="AB47" s="106"/>
      <c r="AC47" s="106"/>
      <c r="AD47" s="106"/>
      <c r="AE47" s="29" t="s">
        <v>127</v>
      </c>
      <c r="AF47" s="106" t="s">
        <v>215</v>
      </c>
      <c r="AG47" s="106"/>
      <c r="AH47" s="106"/>
      <c r="AI47" s="106"/>
      <c r="AJ47" s="106"/>
      <c r="AK47" s="106" t="s">
        <v>219</v>
      </c>
      <c r="AL47" s="106"/>
      <c r="AM47" s="106"/>
      <c r="AN47" s="106"/>
      <c r="AO47" s="106"/>
    </row>
    <row r="48" spans="1:42" ht="15" customHeight="1" thickBot="1" x14ac:dyDescent="0.2">
      <c r="E48" s="240" t="s">
        <v>200</v>
      </c>
      <c r="F48" s="233"/>
      <c r="G48" s="10"/>
      <c r="H48" s="10">
        <v>15</v>
      </c>
      <c r="I48" s="10" t="s">
        <v>23</v>
      </c>
      <c r="J48" s="10">
        <v>11</v>
      </c>
      <c r="K48" s="10"/>
      <c r="L48" s="13"/>
      <c r="M48" s="13"/>
      <c r="N48" s="13"/>
      <c r="O48" s="10">
        <v>2</v>
      </c>
      <c r="P48" s="10">
        <v>15</v>
      </c>
      <c r="Q48" s="10" t="s">
        <v>23</v>
      </c>
      <c r="R48" s="10">
        <v>11</v>
      </c>
      <c r="S48" s="10">
        <v>0</v>
      </c>
      <c r="T48" s="233" t="s">
        <v>199</v>
      </c>
      <c r="U48" s="241"/>
      <c r="V48" s="79"/>
      <c r="W48" s="13"/>
      <c r="Y48" s="31"/>
      <c r="Z48" s="31"/>
      <c r="AA48" s="31"/>
      <c r="AB48" s="31"/>
      <c r="AC48" s="31"/>
      <c r="AD48" s="31"/>
      <c r="AE48" s="31"/>
      <c r="AF48" s="31"/>
      <c r="AG48" s="31"/>
      <c r="AH48" s="31"/>
      <c r="AI48" s="31"/>
      <c r="AJ48" s="31"/>
      <c r="AK48" s="31"/>
      <c r="AL48" s="31"/>
      <c r="AM48" s="31"/>
      <c r="AN48" s="31"/>
      <c r="AO48" s="31"/>
    </row>
    <row r="49" spans="1:41" ht="15" customHeight="1" thickTop="1" x14ac:dyDescent="0.15">
      <c r="C49" s="72"/>
      <c r="D49" s="73"/>
      <c r="E49" s="241"/>
      <c r="F49" s="233"/>
      <c r="G49" s="10">
        <v>2</v>
      </c>
      <c r="H49" s="10">
        <v>15</v>
      </c>
      <c r="I49" s="10" t="s">
        <v>23</v>
      </c>
      <c r="J49" s="10">
        <v>13</v>
      </c>
      <c r="K49" s="10">
        <v>0</v>
      </c>
      <c r="L49" s="13"/>
      <c r="M49" s="13"/>
      <c r="N49" s="13"/>
      <c r="O49" s="10"/>
      <c r="P49" s="10"/>
      <c r="Q49" s="10" t="s">
        <v>23</v>
      </c>
      <c r="R49" s="10"/>
      <c r="S49" s="10"/>
      <c r="T49" s="233"/>
      <c r="U49" s="255"/>
      <c r="V49" s="13"/>
      <c r="W49" s="13"/>
      <c r="Y49" s="105" t="s">
        <v>172</v>
      </c>
      <c r="Z49" s="105"/>
      <c r="AA49" s="105"/>
      <c r="AB49" s="105"/>
      <c r="AC49" s="105"/>
      <c r="AD49" s="105"/>
      <c r="AE49" s="105"/>
      <c r="AF49" s="105"/>
      <c r="AG49" s="105"/>
      <c r="AH49" s="105"/>
      <c r="AI49" s="105"/>
      <c r="AJ49" s="105"/>
      <c r="AK49" s="105" t="s">
        <v>143</v>
      </c>
      <c r="AL49" s="105"/>
      <c r="AM49" s="105"/>
      <c r="AN49" s="105"/>
      <c r="AO49" s="105"/>
    </row>
    <row r="50" spans="1:41" ht="15" customHeight="1" x14ac:dyDescent="0.15">
      <c r="C50" s="68"/>
      <c r="D50" s="80"/>
      <c r="E50" s="68"/>
      <c r="G50" s="10"/>
      <c r="H50" s="10"/>
      <c r="I50" s="10" t="s">
        <v>23</v>
      </c>
      <c r="J50" s="10"/>
      <c r="K50" s="10"/>
      <c r="L50" s="13" t="s">
        <v>21</v>
      </c>
      <c r="M50" s="13"/>
      <c r="N50" s="13"/>
      <c r="T50" s="13"/>
      <c r="U50" s="17"/>
      <c r="V50" s="13"/>
      <c r="W50" s="13"/>
      <c r="Y50" s="30" t="s">
        <v>134</v>
      </c>
      <c r="Z50" s="195" t="s">
        <v>225</v>
      </c>
      <c r="AA50" s="196"/>
      <c r="AB50" s="196"/>
      <c r="AC50" s="196"/>
      <c r="AD50" s="196"/>
      <c r="AE50" s="196"/>
      <c r="AF50" s="196"/>
      <c r="AG50" s="196"/>
      <c r="AH50" s="196"/>
      <c r="AI50" s="196"/>
      <c r="AJ50" s="196"/>
      <c r="AK50" s="196"/>
      <c r="AL50" s="196"/>
      <c r="AM50" s="196"/>
      <c r="AN50" s="196"/>
      <c r="AO50" s="197"/>
    </row>
    <row r="51" spans="1:41" ht="15" customHeight="1" x14ac:dyDescent="0.15">
      <c r="C51" s="68"/>
      <c r="D51" s="80"/>
      <c r="E51" s="68"/>
      <c r="K51" s="233">
        <v>3</v>
      </c>
      <c r="L51" s="234" t="str">
        <f>M18</f>
        <v>高崎だるま
（群馬県）</v>
      </c>
      <c r="M51" s="235"/>
      <c r="N51" s="235"/>
      <c r="O51" s="235"/>
      <c r="P51" s="235"/>
      <c r="Q51" s="236"/>
      <c r="R51" s="83" t="s">
        <v>313</v>
      </c>
      <c r="S51" s="13"/>
      <c r="T51" s="13"/>
      <c r="U51" s="17"/>
      <c r="V51" s="13"/>
      <c r="W51" s="13"/>
      <c r="Y51" s="30" t="s">
        <v>135</v>
      </c>
      <c r="Z51" s="195" t="s">
        <v>225</v>
      </c>
      <c r="AA51" s="196"/>
      <c r="AB51" s="196"/>
      <c r="AC51" s="196"/>
      <c r="AD51" s="196"/>
      <c r="AE51" s="196"/>
      <c r="AF51" s="196"/>
      <c r="AG51" s="196"/>
      <c r="AH51" s="196"/>
      <c r="AI51" s="196"/>
      <c r="AJ51" s="196"/>
      <c r="AK51" s="196"/>
      <c r="AL51" s="196"/>
      <c r="AM51" s="196"/>
      <c r="AN51" s="196"/>
      <c r="AO51" s="197"/>
    </row>
    <row r="52" spans="1:41" ht="15" customHeight="1" x14ac:dyDescent="0.15">
      <c r="C52" s="68"/>
      <c r="D52" s="80"/>
      <c r="E52" s="68"/>
      <c r="H52" s="14"/>
      <c r="I52" s="15"/>
      <c r="J52" s="15"/>
      <c r="K52" s="233"/>
      <c r="L52" s="237"/>
      <c r="M52" s="238"/>
      <c r="N52" s="238"/>
      <c r="O52" s="238"/>
      <c r="P52" s="238"/>
      <c r="Q52" s="239"/>
      <c r="R52" s="13"/>
      <c r="S52" s="13"/>
      <c r="T52" s="13"/>
      <c r="U52" s="17"/>
      <c r="V52" s="13"/>
      <c r="W52" s="13"/>
      <c r="Y52" s="30" t="s">
        <v>136</v>
      </c>
      <c r="Z52" s="106" t="s">
        <v>223</v>
      </c>
      <c r="AA52" s="106"/>
      <c r="AB52" s="106"/>
      <c r="AC52" s="106"/>
      <c r="AD52" s="106"/>
      <c r="AE52" s="29" t="s">
        <v>127</v>
      </c>
      <c r="AF52" s="106" t="s">
        <v>224</v>
      </c>
      <c r="AG52" s="106"/>
      <c r="AH52" s="106"/>
      <c r="AI52" s="106"/>
      <c r="AJ52" s="106"/>
      <c r="AK52" s="106" t="s">
        <v>222</v>
      </c>
      <c r="AL52" s="106"/>
      <c r="AM52" s="106"/>
      <c r="AN52" s="106"/>
      <c r="AO52" s="106"/>
    </row>
    <row r="53" spans="1:41" ht="15" customHeight="1" x14ac:dyDescent="0.15">
      <c r="C53" s="68"/>
      <c r="D53" s="80"/>
      <c r="E53" s="68"/>
      <c r="H53" s="16"/>
      <c r="K53" s="13"/>
      <c r="L53" s="10"/>
      <c r="M53" s="10">
        <v>12</v>
      </c>
      <c r="N53" s="10" t="s">
        <v>23</v>
      </c>
      <c r="O53" s="10">
        <v>15</v>
      </c>
      <c r="P53" s="10"/>
      <c r="Q53" s="13"/>
      <c r="R53" s="13"/>
      <c r="S53" s="13"/>
      <c r="T53" s="13"/>
      <c r="U53" s="17"/>
      <c r="V53" s="13"/>
      <c r="W53" s="13"/>
      <c r="Y53" s="30" t="s">
        <v>137</v>
      </c>
      <c r="Z53" s="106" t="s">
        <v>222</v>
      </c>
      <c r="AA53" s="106"/>
      <c r="AB53" s="106"/>
      <c r="AC53" s="106"/>
      <c r="AD53" s="106"/>
      <c r="AE53" s="29" t="s">
        <v>127</v>
      </c>
      <c r="AF53" s="106" t="s">
        <v>223</v>
      </c>
      <c r="AG53" s="106"/>
      <c r="AH53" s="106"/>
      <c r="AI53" s="106"/>
      <c r="AJ53" s="106"/>
      <c r="AK53" s="106" t="s">
        <v>224</v>
      </c>
      <c r="AL53" s="106"/>
      <c r="AM53" s="106"/>
      <c r="AN53" s="106"/>
      <c r="AO53" s="106"/>
    </row>
    <row r="54" spans="1:41" ht="15" customHeight="1" thickBot="1" x14ac:dyDescent="0.2">
      <c r="C54" s="68"/>
      <c r="D54" s="80"/>
      <c r="E54" s="68"/>
      <c r="F54" s="68"/>
      <c r="G54" s="68"/>
      <c r="H54" s="240" t="s">
        <v>198</v>
      </c>
      <c r="I54" s="233"/>
      <c r="K54" s="13"/>
      <c r="L54" s="10">
        <v>2</v>
      </c>
      <c r="M54" s="10">
        <v>15</v>
      </c>
      <c r="N54" s="10" t="s">
        <v>23</v>
      </c>
      <c r="O54" s="10">
        <v>9</v>
      </c>
      <c r="P54" s="10">
        <v>1</v>
      </c>
      <c r="Q54" s="13"/>
      <c r="R54" s="13"/>
      <c r="S54" s="20"/>
      <c r="T54" s="20"/>
      <c r="U54" s="21"/>
      <c r="V54" s="13"/>
      <c r="W54" s="13"/>
      <c r="Y54" s="30" t="s">
        <v>138</v>
      </c>
      <c r="Z54" s="195" t="s">
        <v>225</v>
      </c>
      <c r="AA54" s="196"/>
      <c r="AB54" s="196"/>
      <c r="AC54" s="196"/>
      <c r="AD54" s="196"/>
      <c r="AE54" s="196"/>
      <c r="AF54" s="196"/>
      <c r="AG54" s="196"/>
      <c r="AH54" s="196"/>
      <c r="AI54" s="196"/>
      <c r="AJ54" s="196"/>
      <c r="AK54" s="196"/>
      <c r="AL54" s="196"/>
      <c r="AM54" s="196"/>
      <c r="AN54" s="196"/>
      <c r="AO54" s="197"/>
    </row>
    <row r="55" spans="1:41" ht="15" customHeight="1" thickTop="1" x14ac:dyDescent="0.15">
      <c r="E55" s="72"/>
      <c r="F55" s="72"/>
      <c r="G55" s="73"/>
      <c r="H55" s="241"/>
      <c r="I55" s="233"/>
      <c r="K55" s="13"/>
      <c r="L55" s="10"/>
      <c r="M55" s="10">
        <v>15</v>
      </c>
      <c r="N55" s="10" t="s">
        <v>23</v>
      </c>
      <c r="O55" s="10">
        <v>8</v>
      </c>
      <c r="P55" s="10"/>
      <c r="Q55" s="13"/>
      <c r="R55" s="13"/>
      <c r="S55" s="13"/>
      <c r="T55" s="13"/>
      <c r="U55" s="13"/>
      <c r="V55" s="13"/>
      <c r="W55" s="13"/>
      <c r="Y55" s="30" t="s">
        <v>139</v>
      </c>
      <c r="Z55" s="195" t="s">
        <v>225</v>
      </c>
      <c r="AA55" s="196"/>
      <c r="AB55" s="196"/>
      <c r="AC55" s="196"/>
      <c r="AD55" s="196"/>
      <c r="AE55" s="196"/>
      <c r="AF55" s="196"/>
      <c r="AG55" s="196"/>
      <c r="AH55" s="196"/>
      <c r="AI55" s="196"/>
      <c r="AJ55" s="196"/>
      <c r="AK55" s="196"/>
      <c r="AL55" s="196"/>
      <c r="AM55" s="196"/>
      <c r="AN55" s="196"/>
      <c r="AO55" s="197"/>
    </row>
    <row r="56" spans="1:41" ht="15" customHeight="1" x14ac:dyDescent="0.15">
      <c r="H56" s="67"/>
      <c r="I56" s="68"/>
      <c r="J56" s="68"/>
      <c r="K56" s="13"/>
      <c r="L56" s="1" t="s">
        <v>18</v>
      </c>
      <c r="Q56" s="13"/>
      <c r="R56" s="13"/>
      <c r="S56" s="13"/>
      <c r="T56" s="13"/>
      <c r="U56" s="13"/>
      <c r="V56" s="13"/>
      <c r="W56" s="13"/>
      <c r="Y56" s="30" t="s">
        <v>140</v>
      </c>
      <c r="Z56" s="195" t="s">
        <v>225</v>
      </c>
      <c r="AA56" s="196"/>
      <c r="AB56" s="196"/>
      <c r="AC56" s="196"/>
      <c r="AD56" s="196"/>
      <c r="AE56" s="196"/>
      <c r="AF56" s="196"/>
      <c r="AG56" s="196"/>
      <c r="AH56" s="196"/>
      <c r="AI56" s="196"/>
      <c r="AJ56" s="196"/>
      <c r="AK56" s="196"/>
      <c r="AL56" s="196"/>
      <c r="AM56" s="196"/>
      <c r="AN56" s="196"/>
      <c r="AO56" s="197"/>
    </row>
    <row r="57" spans="1:41" ht="15" customHeight="1" thickBot="1" x14ac:dyDescent="0.2">
      <c r="H57" s="69"/>
      <c r="I57" s="70"/>
      <c r="J57" s="70"/>
      <c r="K57" s="233">
        <v>4</v>
      </c>
      <c r="L57" s="234" t="str">
        <f>E33</f>
        <v>御坂体協
（山梨県）</v>
      </c>
      <c r="M57" s="235"/>
      <c r="N57" s="235"/>
      <c r="O57" s="235"/>
      <c r="P57" s="235"/>
      <c r="Q57" s="236"/>
      <c r="R57" s="83" t="s">
        <v>314</v>
      </c>
      <c r="S57" s="13"/>
      <c r="T57" s="13"/>
      <c r="U57" s="13"/>
      <c r="V57" s="13"/>
      <c r="W57" s="13"/>
      <c r="Y57" s="30" t="s">
        <v>141</v>
      </c>
      <c r="Z57" s="106" t="s">
        <v>226</v>
      </c>
      <c r="AA57" s="106"/>
      <c r="AB57" s="106"/>
      <c r="AC57" s="106"/>
      <c r="AD57" s="106"/>
      <c r="AE57" s="29" t="s">
        <v>127</v>
      </c>
      <c r="AF57" s="106" t="s">
        <v>227</v>
      </c>
      <c r="AG57" s="106"/>
      <c r="AH57" s="106"/>
      <c r="AI57" s="106"/>
      <c r="AJ57" s="106"/>
      <c r="AK57" s="106" t="s">
        <v>146</v>
      </c>
      <c r="AL57" s="106"/>
      <c r="AM57" s="106"/>
      <c r="AN57" s="106"/>
      <c r="AO57" s="106"/>
    </row>
    <row r="58" spans="1:41" ht="15" customHeight="1" thickTop="1" x14ac:dyDescent="0.15">
      <c r="K58" s="233"/>
      <c r="L58" s="237"/>
      <c r="M58" s="238"/>
      <c r="N58" s="238"/>
      <c r="O58" s="238"/>
      <c r="P58" s="238"/>
      <c r="Q58" s="239"/>
      <c r="R58" s="13"/>
      <c r="S58" s="13"/>
      <c r="T58" s="13"/>
      <c r="U58" s="13"/>
      <c r="V58" s="13"/>
      <c r="W58" s="13"/>
      <c r="Y58" s="30" t="s">
        <v>220</v>
      </c>
      <c r="Z58" s="195" t="s">
        <v>225</v>
      </c>
      <c r="AA58" s="196"/>
      <c r="AB58" s="196"/>
      <c r="AC58" s="196"/>
      <c r="AD58" s="196"/>
      <c r="AE58" s="196"/>
      <c r="AF58" s="196"/>
      <c r="AG58" s="196"/>
      <c r="AH58" s="196"/>
      <c r="AI58" s="196"/>
      <c r="AJ58" s="196"/>
      <c r="AK58" s="196"/>
      <c r="AL58" s="196"/>
      <c r="AM58" s="196"/>
      <c r="AN58" s="196"/>
      <c r="AO58" s="197"/>
    </row>
    <row r="59" spans="1:41" ht="15" customHeight="1" x14ac:dyDescent="0.15">
      <c r="K59" s="10"/>
      <c r="L59" s="22"/>
      <c r="M59" s="22"/>
      <c r="N59" s="22"/>
      <c r="O59" s="22"/>
      <c r="P59" s="22"/>
      <c r="Q59" s="22"/>
      <c r="R59" s="13"/>
      <c r="S59" s="13"/>
      <c r="T59" s="13"/>
      <c r="U59" s="13"/>
      <c r="V59" s="13"/>
      <c r="W59" s="13"/>
      <c r="Y59" s="30" t="s">
        <v>221</v>
      </c>
      <c r="Z59" s="106" t="s">
        <v>146</v>
      </c>
      <c r="AA59" s="106"/>
      <c r="AB59" s="106"/>
      <c r="AC59" s="106"/>
      <c r="AD59" s="106"/>
      <c r="AE59" s="29" t="s">
        <v>127</v>
      </c>
      <c r="AF59" s="106" t="s">
        <v>226</v>
      </c>
      <c r="AG59" s="106"/>
      <c r="AH59" s="106"/>
      <c r="AI59" s="106"/>
      <c r="AJ59" s="106"/>
      <c r="AK59" s="106" t="s">
        <v>227</v>
      </c>
      <c r="AL59" s="106"/>
      <c r="AM59" s="106"/>
      <c r="AN59" s="106"/>
      <c r="AO59" s="106"/>
    </row>
    <row r="60" spans="1:41" ht="15" customHeight="1" thickBot="1" x14ac:dyDescent="0.2">
      <c r="A60" s="9" t="s">
        <v>248</v>
      </c>
      <c r="B60" s="3"/>
      <c r="C60" s="3"/>
      <c r="D60" s="3"/>
      <c r="E60" s="3"/>
      <c r="F60" s="3"/>
      <c r="G60" s="4"/>
      <c r="H60" s="4"/>
      <c r="I60" s="4"/>
      <c r="J60" s="4"/>
      <c r="K60" s="4"/>
      <c r="L60" s="4"/>
      <c r="M60" s="4"/>
      <c r="N60" s="4"/>
      <c r="O60" s="4"/>
      <c r="P60" s="4"/>
      <c r="Q60" s="4"/>
      <c r="R60" s="4"/>
      <c r="S60" s="4"/>
      <c r="T60" s="4"/>
      <c r="U60" s="4"/>
      <c r="V60" s="4"/>
      <c r="W60" s="4"/>
      <c r="X60" s="4"/>
      <c r="Y60" s="4"/>
      <c r="Z60" s="4"/>
      <c r="AA60" s="4"/>
      <c r="AB60" s="4"/>
      <c r="AC60" s="4"/>
      <c r="AD60" s="4"/>
      <c r="AE60" s="5"/>
      <c r="AF60" s="4"/>
      <c r="AG60" s="4"/>
      <c r="AH60" s="4"/>
      <c r="AI60" s="4" t="s">
        <v>228</v>
      </c>
      <c r="AJ60" s="4"/>
      <c r="AK60" s="4"/>
      <c r="AL60" s="4"/>
      <c r="AM60" s="4"/>
      <c r="AN60" s="4"/>
      <c r="AO60" s="3"/>
    </row>
    <row r="61" spans="1:41" ht="15" customHeight="1" x14ac:dyDescent="0.15">
      <c r="A61" s="129"/>
      <c r="B61" s="130"/>
      <c r="C61" s="130"/>
      <c r="D61" s="130"/>
      <c r="E61" s="130"/>
      <c r="F61" s="131"/>
      <c r="G61" s="86">
        <f>A64</f>
        <v>5</v>
      </c>
      <c r="H61" s="87"/>
      <c r="I61" s="87"/>
      <c r="J61" s="87"/>
      <c r="K61" s="87"/>
      <c r="L61" s="88"/>
      <c r="M61" s="86">
        <f>A67</f>
        <v>6</v>
      </c>
      <c r="N61" s="87"/>
      <c r="O61" s="87"/>
      <c r="P61" s="87"/>
      <c r="Q61" s="87"/>
      <c r="R61" s="88"/>
      <c r="S61" s="86">
        <f>A70</f>
        <v>7</v>
      </c>
      <c r="T61" s="87"/>
      <c r="U61" s="87"/>
      <c r="V61" s="87"/>
      <c r="W61" s="87"/>
      <c r="X61" s="88"/>
      <c r="Y61" s="90" t="s">
        <v>0</v>
      </c>
      <c r="Z61" s="132" t="s">
        <v>1</v>
      </c>
      <c r="AA61" s="6" t="s">
        <v>2</v>
      </c>
      <c r="AB61" s="6" t="s">
        <v>3</v>
      </c>
      <c r="AC61" s="109" t="s">
        <v>2</v>
      </c>
      <c r="AD61" s="110"/>
      <c r="AE61" s="111" t="s">
        <v>4</v>
      </c>
      <c r="AF61" s="111" t="s">
        <v>5</v>
      </c>
      <c r="AG61" s="114" t="s">
        <v>6</v>
      </c>
      <c r="AH61" s="115"/>
      <c r="AI61" s="120" t="s">
        <v>7</v>
      </c>
    </row>
    <row r="62" spans="1:41" ht="15" customHeight="1" x14ac:dyDescent="0.15">
      <c r="A62" s="93" t="s">
        <v>25</v>
      </c>
      <c r="B62" s="94"/>
      <c r="C62" s="94"/>
      <c r="D62" s="94"/>
      <c r="E62" s="94"/>
      <c r="F62" s="95"/>
      <c r="G62" s="201" t="str">
        <f>IF(A65=""," ",A65)</f>
        <v>Ｓｍｉｌｅｙ
（茨城県）</v>
      </c>
      <c r="H62" s="256"/>
      <c r="I62" s="256"/>
      <c r="J62" s="256"/>
      <c r="K62" s="256"/>
      <c r="L62" s="257"/>
      <c r="M62" s="201" t="str">
        <f>IF(A68=""," ",A68)</f>
        <v>サウス
（栃木県）</v>
      </c>
      <c r="N62" s="256"/>
      <c r="O62" s="256"/>
      <c r="P62" s="256"/>
      <c r="Q62" s="256"/>
      <c r="R62" s="257"/>
      <c r="S62" s="201" t="str">
        <f>IF(A71=""," ",A71)</f>
        <v>うらら
（東京都）</v>
      </c>
      <c r="T62" s="256"/>
      <c r="U62" s="256"/>
      <c r="V62" s="256"/>
      <c r="W62" s="256"/>
      <c r="X62" s="257"/>
      <c r="Y62" s="91"/>
      <c r="Z62" s="133"/>
      <c r="AA62" s="7"/>
      <c r="AB62" s="7"/>
      <c r="AC62" s="135" t="s">
        <v>3</v>
      </c>
      <c r="AD62" s="136"/>
      <c r="AE62" s="112"/>
      <c r="AF62" s="112"/>
      <c r="AG62" s="116"/>
      <c r="AH62" s="117"/>
      <c r="AI62" s="121"/>
    </row>
    <row r="63" spans="1:41" ht="15" customHeight="1" thickBot="1" x14ac:dyDescent="0.2">
      <c r="A63" s="137"/>
      <c r="B63" s="138"/>
      <c r="C63" s="138"/>
      <c r="D63" s="138"/>
      <c r="E63" s="138"/>
      <c r="F63" s="139"/>
      <c r="G63" s="258"/>
      <c r="H63" s="259"/>
      <c r="I63" s="259"/>
      <c r="J63" s="259"/>
      <c r="K63" s="259"/>
      <c r="L63" s="260"/>
      <c r="M63" s="258"/>
      <c r="N63" s="259"/>
      <c r="O63" s="259"/>
      <c r="P63" s="259"/>
      <c r="Q63" s="259"/>
      <c r="R63" s="260"/>
      <c r="S63" s="258"/>
      <c r="T63" s="259"/>
      <c r="U63" s="259"/>
      <c r="V63" s="259"/>
      <c r="W63" s="259"/>
      <c r="X63" s="260"/>
      <c r="Y63" s="92"/>
      <c r="Z63" s="134"/>
      <c r="AA63" s="8" t="s">
        <v>8</v>
      </c>
      <c r="AB63" s="8" t="s">
        <v>8</v>
      </c>
      <c r="AC63" s="140" t="s">
        <v>9</v>
      </c>
      <c r="AD63" s="141"/>
      <c r="AE63" s="113"/>
      <c r="AF63" s="113"/>
      <c r="AG63" s="118"/>
      <c r="AH63" s="119"/>
      <c r="AI63" s="122"/>
    </row>
    <row r="64" spans="1:41" ht="15" customHeight="1" thickBot="1" x14ac:dyDescent="0.45">
      <c r="A64" s="142">
        <v>5</v>
      </c>
      <c r="B64" s="143"/>
      <c r="C64" s="143"/>
      <c r="D64" s="143"/>
      <c r="E64" s="143"/>
      <c r="F64" s="144"/>
      <c r="G64" s="221"/>
      <c r="H64" s="210"/>
      <c r="I64" s="210"/>
      <c r="J64" s="210"/>
      <c r="K64" s="210"/>
      <c r="L64" s="222"/>
      <c r="M64" s="35"/>
      <c r="N64" s="58"/>
      <c r="O64" s="35">
        <v>15</v>
      </c>
      <c r="P64" s="58" t="s">
        <v>304</v>
      </c>
      <c r="Q64" s="36">
        <v>13</v>
      </c>
      <c r="R64" s="36"/>
      <c r="S64" s="35"/>
      <c r="T64" s="58"/>
      <c r="U64" s="35">
        <v>15</v>
      </c>
      <c r="V64" s="58" t="s">
        <v>304</v>
      </c>
      <c r="W64" s="36">
        <v>12</v>
      </c>
      <c r="X64" s="61"/>
      <c r="Y64" s="218">
        <f>COUNTIF(G64:X66,"○")</f>
        <v>2</v>
      </c>
      <c r="Z64" s="157">
        <f>COUNTIF(G64:X66,"●")</f>
        <v>0</v>
      </c>
      <c r="AA64" s="157">
        <f>N65+T65</f>
        <v>4</v>
      </c>
      <c r="AB64" s="157">
        <f>R65+X65</f>
        <v>0</v>
      </c>
      <c r="AC64" s="160" t="str">
        <f>IF(AB64=0,"----",AA64/AB64)</f>
        <v>----</v>
      </c>
      <c r="AD64" s="161"/>
      <c r="AE64" s="166">
        <f>SUM(O64:O66,U64:U66)</f>
        <v>60</v>
      </c>
      <c r="AF64" s="166">
        <f>SUM(Q64:Q66,W64:W66)</f>
        <v>49</v>
      </c>
      <c r="AG64" s="160">
        <f>AE64/AF64</f>
        <v>1.2244897959183674</v>
      </c>
      <c r="AH64" s="161"/>
      <c r="AI64" s="251">
        <v>1</v>
      </c>
    </row>
    <row r="65" spans="1:42" ht="15" customHeight="1" thickBot="1" x14ac:dyDescent="0.45">
      <c r="A65" s="96" t="str">
        <f>U18</f>
        <v>Ｓｍｉｌｅｙ
（茨城県）</v>
      </c>
      <c r="B65" s="246"/>
      <c r="C65" s="246"/>
      <c r="D65" s="246"/>
      <c r="E65" s="246"/>
      <c r="F65" s="247"/>
      <c r="G65" s="223"/>
      <c r="H65" s="213"/>
      <c r="I65" s="213"/>
      <c r="J65" s="213"/>
      <c r="K65" s="213"/>
      <c r="L65" s="224"/>
      <c r="M65" s="38" t="str">
        <f>IF(N65&gt;R65,"○",IF(N65=R65,"△",IF(N65&lt;R65,"●")))</f>
        <v>○</v>
      </c>
      <c r="N65" s="39">
        <v>2</v>
      </c>
      <c r="O65" s="40">
        <v>15</v>
      </c>
      <c r="P65" s="41" t="str">
        <f>IF(O65="","","-")</f>
        <v>-</v>
      </c>
      <c r="Q65" s="42">
        <v>12</v>
      </c>
      <c r="R65" s="42">
        <v>0</v>
      </c>
      <c r="S65" s="38" t="str">
        <f>IF(T65&gt;X65,"○",IF(T65=X65,"△",IF(T65&lt;X65,"●")))</f>
        <v>○</v>
      </c>
      <c r="T65" s="39">
        <v>2</v>
      </c>
      <c r="U65" s="40">
        <v>15</v>
      </c>
      <c r="V65" s="41" t="str">
        <f>IF(U65="","","-")</f>
        <v>-</v>
      </c>
      <c r="W65" s="42">
        <v>12</v>
      </c>
      <c r="X65" s="62">
        <v>0</v>
      </c>
      <c r="Y65" s="219"/>
      <c r="Z65" s="158"/>
      <c r="AA65" s="158"/>
      <c r="AB65" s="158"/>
      <c r="AC65" s="162"/>
      <c r="AD65" s="163"/>
      <c r="AE65" s="167"/>
      <c r="AF65" s="167"/>
      <c r="AG65" s="162"/>
      <c r="AH65" s="163"/>
      <c r="AI65" s="251"/>
    </row>
    <row r="66" spans="1:42" ht="15" customHeight="1" thickBot="1" x14ac:dyDescent="0.45">
      <c r="A66" s="252"/>
      <c r="B66" s="253"/>
      <c r="C66" s="253"/>
      <c r="D66" s="253"/>
      <c r="E66" s="253"/>
      <c r="F66" s="254"/>
      <c r="G66" s="225"/>
      <c r="H66" s="216"/>
      <c r="I66" s="216"/>
      <c r="J66" s="216"/>
      <c r="K66" s="216"/>
      <c r="L66" s="226"/>
      <c r="M66" s="45"/>
      <c r="N66" s="59"/>
      <c r="O66" s="45"/>
      <c r="P66" s="44" t="str">
        <f>IF(O66="","","-")</f>
        <v/>
      </c>
      <c r="Q66" s="46"/>
      <c r="R66" s="46"/>
      <c r="S66" s="45"/>
      <c r="T66" s="59"/>
      <c r="U66" s="45"/>
      <c r="V66" s="44" t="str">
        <f>IF(U66="","","-")</f>
        <v/>
      </c>
      <c r="W66" s="46"/>
      <c r="X66" s="63"/>
      <c r="Y66" s="220"/>
      <c r="Z66" s="159"/>
      <c r="AA66" s="159"/>
      <c r="AB66" s="159"/>
      <c r="AC66" s="164"/>
      <c r="AD66" s="165"/>
      <c r="AE66" s="168"/>
      <c r="AF66" s="168"/>
      <c r="AG66" s="164"/>
      <c r="AH66" s="165"/>
      <c r="AI66" s="251"/>
    </row>
    <row r="67" spans="1:42" ht="15" customHeight="1" thickBot="1" x14ac:dyDescent="0.45">
      <c r="A67" s="172">
        <v>6</v>
      </c>
      <c r="B67" s="173"/>
      <c r="C67" s="173"/>
      <c r="D67" s="173"/>
      <c r="E67" s="173"/>
      <c r="F67" s="174"/>
      <c r="G67" s="35"/>
      <c r="H67" s="58"/>
      <c r="I67" s="33">
        <f>Q64</f>
        <v>13</v>
      </c>
      <c r="J67" s="34" t="s">
        <v>304</v>
      </c>
      <c r="K67" s="37">
        <f>O64</f>
        <v>15</v>
      </c>
      <c r="L67" s="36"/>
      <c r="M67" s="212"/>
      <c r="N67" s="213"/>
      <c r="O67" s="213"/>
      <c r="P67" s="213"/>
      <c r="Q67" s="213"/>
      <c r="R67" s="224"/>
      <c r="S67" s="35"/>
      <c r="T67" s="58"/>
      <c r="U67" s="35">
        <v>15</v>
      </c>
      <c r="V67" s="58" t="s">
        <v>304</v>
      </c>
      <c r="W67" s="36">
        <v>11</v>
      </c>
      <c r="X67" s="61"/>
      <c r="Y67" s="218">
        <f>COUNTIF(G67:X69,"○")</f>
        <v>1</v>
      </c>
      <c r="Z67" s="157">
        <f>COUNTIF(G67:X69,"●")</f>
        <v>1</v>
      </c>
      <c r="AA67" s="243">
        <f>H68+T68</f>
        <v>2</v>
      </c>
      <c r="AB67" s="243">
        <f>L68+X68</f>
        <v>2</v>
      </c>
      <c r="AC67" s="160">
        <f>IF(AB67=0,"----",AA67/AB67)</f>
        <v>1</v>
      </c>
      <c r="AD67" s="161"/>
      <c r="AE67" s="166">
        <f>SUM(I67:I69,U67:U69)</f>
        <v>55</v>
      </c>
      <c r="AF67" s="166">
        <f>SUM(K67:K69,W67:W69)</f>
        <v>50</v>
      </c>
      <c r="AG67" s="160">
        <f>AE67/AF67</f>
        <v>1.1000000000000001</v>
      </c>
      <c r="AH67" s="161"/>
      <c r="AI67" s="251">
        <v>2</v>
      </c>
    </row>
    <row r="68" spans="1:42" ht="15" customHeight="1" thickBot="1" x14ac:dyDescent="0.45">
      <c r="A68" s="96" t="str">
        <f>U33</f>
        <v>サウス
（栃木県）</v>
      </c>
      <c r="B68" s="246"/>
      <c r="C68" s="246"/>
      <c r="D68" s="246"/>
      <c r="E68" s="246"/>
      <c r="F68" s="247"/>
      <c r="G68" s="38" t="str">
        <f>IF(M65="○","●",IF(M65="△","△",IF(M65="●","○",IF(M65="",""))))</f>
        <v>●</v>
      </c>
      <c r="H68" s="41">
        <f>IF(R65="","",R65)</f>
        <v>0</v>
      </c>
      <c r="I68" s="38">
        <f>IF(Q65="","",Q65)</f>
        <v>12</v>
      </c>
      <c r="J68" s="41" t="str">
        <f>IF(I68="","","-")</f>
        <v>-</v>
      </c>
      <c r="K68" s="60">
        <f>IF(O65="","",O65)</f>
        <v>15</v>
      </c>
      <c r="L68" s="60">
        <f>IF(N65="","",N65)</f>
        <v>2</v>
      </c>
      <c r="M68" s="212"/>
      <c r="N68" s="213"/>
      <c r="O68" s="213"/>
      <c r="P68" s="213"/>
      <c r="Q68" s="213"/>
      <c r="R68" s="224"/>
      <c r="S68" s="38" t="str">
        <f>IF(T68&gt;X68,"○",IF(T68=X68,"△",IF(T68&lt;X68,"●")))</f>
        <v>○</v>
      </c>
      <c r="T68" s="39">
        <v>2</v>
      </c>
      <c r="U68" s="40">
        <v>15</v>
      </c>
      <c r="V68" s="41" t="str">
        <f>IF(U68="","","-")</f>
        <v>-</v>
      </c>
      <c r="W68" s="42">
        <v>9</v>
      </c>
      <c r="X68" s="62">
        <v>0</v>
      </c>
      <c r="Y68" s="219"/>
      <c r="Z68" s="158"/>
      <c r="AA68" s="244"/>
      <c r="AB68" s="244"/>
      <c r="AC68" s="162"/>
      <c r="AD68" s="163"/>
      <c r="AE68" s="167"/>
      <c r="AF68" s="167"/>
      <c r="AG68" s="162"/>
      <c r="AH68" s="163"/>
      <c r="AI68" s="251"/>
    </row>
    <row r="69" spans="1:42" ht="15" customHeight="1" thickBot="1" x14ac:dyDescent="0.45">
      <c r="A69" s="248"/>
      <c r="B69" s="249"/>
      <c r="C69" s="249"/>
      <c r="D69" s="249"/>
      <c r="E69" s="249"/>
      <c r="F69" s="250"/>
      <c r="G69" s="45"/>
      <c r="H69" s="59"/>
      <c r="I69" s="43" t="str">
        <f>IF(Q66="","",Q66)</f>
        <v/>
      </c>
      <c r="J69" s="44" t="str">
        <f>IF(I69="","","-")</f>
        <v/>
      </c>
      <c r="K69" s="47" t="str">
        <f>IF(O66="","",O66)</f>
        <v/>
      </c>
      <c r="L69" s="46"/>
      <c r="M69" s="212"/>
      <c r="N69" s="213"/>
      <c r="O69" s="213"/>
      <c r="P69" s="213"/>
      <c r="Q69" s="213"/>
      <c r="R69" s="224"/>
      <c r="S69" s="45"/>
      <c r="T69" s="59"/>
      <c r="U69" s="45"/>
      <c r="V69" s="44" t="str">
        <f>IF(U69="","","-")</f>
        <v/>
      </c>
      <c r="W69" s="46"/>
      <c r="X69" s="63"/>
      <c r="Y69" s="220"/>
      <c r="Z69" s="159"/>
      <c r="AA69" s="245"/>
      <c r="AB69" s="245"/>
      <c r="AC69" s="164"/>
      <c r="AD69" s="165"/>
      <c r="AE69" s="168"/>
      <c r="AF69" s="168"/>
      <c r="AG69" s="164"/>
      <c r="AH69" s="165"/>
      <c r="AI69" s="251"/>
    </row>
    <row r="70" spans="1:42" ht="15" customHeight="1" thickBot="1" x14ac:dyDescent="0.45">
      <c r="A70" s="172">
        <v>7</v>
      </c>
      <c r="B70" s="173"/>
      <c r="C70" s="173"/>
      <c r="D70" s="173"/>
      <c r="E70" s="173"/>
      <c r="F70" s="174"/>
      <c r="G70" s="35"/>
      <c r="H70" s="58"/>
      <c r="I70" s="33">
        <f>W64</f>
        <v>12</v>
      </c>
      <c r="J70" s="34" t="s">
        <v>304</v>
      </c>
      <c r="K70" s="37">
        <f>U64</f>
        <v>15</v>
      </c>
      <c r="L70" s="36"/>
      <c r="M70" s="35"/>
      <c r="N70" s="58"/>
      <c r="O70" s="33">
        <f>W67</f>
        <v>11</v>
      </c>
      <c r="P70" s="58" t="s">
        <v>304</v>
      </c>
      <c r="Q70" s="37">
        <f>U67</f>
        <v>15</v>
      </c>
      <c r="R70" s="36"/>
      <c r="S70" s="209"/>
      <c r="T70" s="210"/>
      <c r="U70" s="210"/>
      <c r="V70" s="210"/>
      <c r="W70" s="210"/>
      <c r="X70" s="211"/>
      <c r="Y70" s="218">
        <f>COUNTIF(G70:X72,"○")</f>
        <v>0</v>
      </c>
      <c r="Z70" s="157">
        <f>COUNTIF(G70:X72,"●")</f>
        <v>2</v>
      </c>
      <c r="AA70" s="243">
        <f>H71+N71</f>
        <v>0</v>
      </c>
      <c r="AB70" s="243">
        <f>L71+R71</f>
        <v>4</v>
      </c>
      <c r="AC70" s="160">
        <f>IF(AB70=0,"----",AA70/AB70)</f>
        <v>0</v>
      </c>
      <c r="AD70" s="161"/>
      <c r="AE70" s="166">
        <f>SUM(I70:I72,O70:O72)</f>
        <v>44</v>
      </c>
      <c r="AF70" s="166">
        <f>SUM(K70:K72,Q70:Q72)</f>
        <v>60</v>
      </c>
      <c r="AG70" s="160">
        <f>AE70/AF70</f>
        <v>0.73333333333333328</v>
      </c>
      <c r="AH70" s="161"/>
      <c r="AI70" s="242">
        <v>3</v>
      </c>
    </row>
    <row r="71" spans="1:42" ht="15" customHeight="1" thickBot="1" x14ac:dyDescent="0.45">
      <c r="A71" s="96" t="str">
        <f>AC18</f>
        <v>うらら
（東京都）</v>
      </c>
      <c r="B71" s="246"/>
      <c r="C71" s="246"/>
      <c r="D71" s="246"/>
      <c r="E71" s="246"/>
      <c r="F71" s="247"/>
      <c r="G71" s="38" t="str">
        <f>IF(S65="○","●",IF(S65="△","△",IF(S65="●","○",IF(S65="",""))))</f>
        <v>●</v>
      </c>
      <c r="H71" s="41">
        <f>IF(X65="","",X65)</f>
        <v>0</v>
      </c>
      <c r="I71" s="38">
        <f>IF(W65="","",W65)</f>
        <v>12</v>
      </c>
      <c r="J71" s="41" t="str">
        <f>IF(I71="","","-")</f>
        <v>-</v>
      </c>
      <c r="K71" s="60">
        <f>IF(U65="","",U65)</f>
        <v>15</v>
      </c>
      <c r="L71" s="60">
        <f>IF(T65="","",T65)</f>
        <v>2</v>
      </c>
      <c r="M71" s="38" t="str">
        <f>IF(S68="○","●",IF(S68="△","△",IF(S68="●","○",IF(S68="",""))))</f>
        <v>●</v>
      </c>
      <c r="N71" s="41">
        <f>IF(X68="","",X68)</f>
        <v>0</v>
      </c>
      <c r="O71" s="38">
        <f>IF(W68="","",W68)</f>
        <v>9</v>
      </c>
      <c r="P71" s="41" t="str">
        <f>IF(O71="","","-")</f>
        <v>-</v>
      </c>
      <c r="Q71" s="60">
        <f>IF(U68="","",U68)</f>
        <v>15</v>
      </c>
      <c r="R71" s="60">
        <f>IF(T68="","",T68)</f>
        <v>2</v>
      </c>
      <c r="S71" s="212"/>
      <c r="T71" s="213"/>
      <c r="U71" s="213"/>
      <c r="V71" s="213"/>
      <c r="W71" s="213"/>
      <c r="X71" s="214"/>
      <c r="Y71" s="219"/>
      <c r="Z71" s="158"/>
      <c r="AA71" s="244"/>
      <c r="AB71" s="244"/>
      <c r="AC71" s="162"/>
      <c r="AD71" s="163"/>
      <c r="AE71" s="167"/>
      <c r="AF71" s="167"/>
      <c r="AG71" s="162"/>
      <c r="AH71" s="163"/>
      <c r="AI71" s="242"/>
    </row>
    <row r="72" spans="1:42" ht="15" customHeight="1" thickBot="1" x14ac:dyDescent="0.45">
      <c r="A72" s="248"/>
      <c r="B72" s="249"/>
      <c r="C72" s="249"/>
      <c r="D72" s="249"/>
      <c r="E72" s="249"/>
      <c r="F72" s="250"/>
      <c r="G72" s="45"/>
      <c r="H72" s="59"/>
      <c r="I72" s="43" t="str">
        <f>IF(W66="","",W66)</f>
        <v/>
      </c>
      <c r="J72" s="44" t="str">
        <f>IF(I72="","","-")</f>
        <v/>
      </c>
      <c r="K72" s="47" t="str">
        <f>IF(U66="","",U66)</f>
        <v/>
      </c>
      <c r="L72" s="46"/>
      <c r="M72" s="45"/>
      <c r="N72" s="59"/>
      <c r="O72" s="43" t="str">
        <f>IF(W69="","",W69)</f>
        <v/>
      </c>
      <c r="P72" s="44" t="str">
        <f>IF(O72="","","-")</f>
        <v/>
      </c>
      <c r="Q72" s="47" t="str">
        <f>IF(U69="","",U69)</f>
        <v/>
      </c>
      <c r="R72" s="46"/>
      <c r="S72" s="215"/>
      <c r="T72" s="216"/>
      <c r="U72" s="216"/>
      <c r="V72" s="216"/>
      <c r="W72" s="216"/>
      <c r="X72" s="217"/>
      <c r="Y72" s="220"/>
      <c r="Z72" s="159"/>
      <c r="AA72" s="245"/>
      <c r="AB72" s="245"/>
      <c r="AC72" s="164"/>
      <c r="AD72" s="165"/>
      <c r="AE72" s="168"/>
      <c r="AF72" s="168"/>
      <c r="AG72" s="164"/>
      <c r="AH72" s="165"/>
      <c r="AI72" s="242"/>
    </row>
    <row r="73" spans="1:42" s="57" customFormat="1" ht="20.25" customHeight="1" x14ac:dyDescent="0.4">
      <c r="A73" s="53"/>
      <c r="B73" s="53"/>
      <c r="C73" s="207" t="s">
        <v>305</v>
      </c>
      <c r="D73" s="207"/>
      <c r="E73" s="208" t="str">
        <f>IF(AI64=1,A65,IF(AI67=1,A68,IF(AI70=1,A71)))</f>
        <v>Ｓｍｉｌｅｙ
（茨城県）</v>
      </c>
      <c r="F73" s="208"/>
      <c r="G73" s="85"/>
      <c r="H73" s="85"/>
      <c r="I73" s="85"/>
      <c r="J73" s="85"/>
      <c r="K73" s="84" t="s">
        <v>306</v>
      </c>
      <c r="L73" s="84"/>
      <c r="M73" s="85" t="str">
        <f>IF(AI64=2,A65,IF(AI67=2,A68,IF(AI70=2,A71)))</f>
        <v>サウス
（栃木県）</v>
      </c>
      <c r="N73" s="85"/>
      <c r="O73" s="85"/>
      <c r="P73" s="85"/>
      <c r="Q73" s="85"/>
      <c r="R73" s="85"/>
      <c r="S73" s="84" t="s">
        <v>307</v>
      </c>
      <c r="T73" s="84"/>
      <c r="U73" s="85" t="str">
        <f>IF(AI64=3,A65,IF(AI67=3,A68,IF(AI70=3,A71)))</f>
        <v>うらら
（東京都）</v>
      </c>
      <c r="V73" s="85"/>
      <c r="W73" s="85"/>
      <c r="X73" s="85"/>
      <c r="Y73" s="85"/>
      <c r="Z73" s="85"/>
      <c r="AA73" s="65"/>
      <c r="AB73" s="65"/>
      <c r="AC73" s="66"/>
      <c r="AD73" s="66"/>
      <c r="AE73" s="66"/>
      <c r="AF73" s="66"/>
      <c r="AG73" s="66"/>
      <c r="AH73" s="66"/>
      <c r="AI73" s="41"/>
      <c r="AJ73" s="54"/>
      <c r="AK73" s="54"/>
      <c r="AL73" s="55"/>
      <c r="AM73" s="55"/>
      <c r="AN73" s="54"/>
      <c r="AO73" s="54"/>
      <c r="AP73" s="56"/>
    </row>
    <row r="74" spans="1:42" ht="15" customHeight="1" x14ac:dyDescent="0.4">
      <c r="A74" s="64"/>
      <c r="B74" s="64"/>
      <c r="C74" s="64"/>
      <c r="D74" s="64"/>
      <c r="E74" s="64"/>
      <c r="F74" s="64"/>
      <c r="G74" s="49"/>
      <c r="H74" s="49"/>
      <c r="I74" s="48"/>
      <c r="J74" s="48"/>
      <c r="K74" s="48"/>
      <c r="L74" s="49"/>
      <c r="M74" s="49"/>
      <c r="N74" s="49"/>
      <c r="O74" s="48"/>
      <c r="P74" s="48"/>
      <c r="Q74" s="48"/>
      <c r="R74" s="49"/>
      <c r="S74" s="49"/>
      <c r="T74" s="49"/>
      <c r="U74" s="49"/>
      <c r="V74" s="49"/>
      <c r="W74" s="49"/>
      <c r="X74" s="49"/>
      <c r="Y74" s="48"/>
      <c r="Z74" s="48"/>
      <c r="AA74" s="49"/>
      <c r="AB74" s="49"/>
      <c r="AC74" s="50"/>
      <c r="AD74" s="50"/>
      <c r="AE74" s="51"/>
      <c r="AF74" s="51"/>
      <c r="AG74" s="50"/>
      <c r="AH74" s="50"/>
      <c r="AI74" s="52"/>
    </row>
  </sheetData>
  <mergeCells count="268">
    <mergeCell ref="M3:R3"/>
    <mergeCell ref="S3:X3"/>
    <mergeCell ref="Y3:AD3"/>
    <mergeCell ref="AE3:AE5"/>
    <mergeCell ref="A4:F4"/>
    <mergeCell ref="G4:L5"/>
    <mergeCell ref="M4:R5"/>
    <mergeCell ref="S4:X5"/>
    <mergeCell ref="AI6:AJ8"/>
    <mergeCell ref="AK6:AK8"/>
    <mergeCell ref="AL6:AL8"/>
    <mergeCell ref="AM6:AN8"/>
    <mergeCell ref="AO6:AO8"/>
    <mergeCell ref="A7:F8"/>
    <mergeCell ref="Y4:AD5"/>
    <mergeCell ref="AI4:AJ4"/>
    <mergeCell ref="A5:F5"/>
    <mergeCell ref="AI5:AJ5"/>
    <mergeCell ref="A6:F6"/>
    <mergeCell ref="G6:L8"/>
    <mergeCell ref="AE6:AE8"/>
    <mergeCell ref="AF6:AF8"/>
    <mergeCell ref="AG6:AG8"/>
    <mergeCell ref="AH6:AH8"/>
    <mergeCell ref="AF3:AF5"/>
    <mergeCell ref="AI3:AJ3"/>
    <mergeCell ref="AK3:AK5"/>
    <mergeCell ref="AL3:AL5"/>
    <mergeCell ref="AM3:AN5"/>
    <mergeCell ref="AO3:AO5"/>
    <mergeCell ref="A3:F3"/>
    <mergeCell ref="G3:L3"/>
    <mergeCell ref="S6:X8"/>
    <mergeCell ref="AI9:AJ11"/>
    <mergeCell ref="AK9:AK11"/>
    <mergeCell ref="AL9:AL11"/>
    <mergeCell ref="AM9:AN11"/>
    <mergeCell ref="AO9:AO11"/>
    <mergeCell ref="A10:F11"/>
    <mergeCell ref="A9:F9"/>
    <mergeCell ref="M9:R11"/>
    <mergeCell ref="AE9:AE11"/>
    <mergeCell ref="AF9:AF11"/>
    <mergeCell ref="AG9:AG11"/>
    <mergeCell ref="AH9:AH11"/>
    <mergeCell ref="Y9:AD11"/>
    <mergeCell ref="AI12:AJ14"/>
    <mergeCell ref="AK12:AK14"/>
    <mergeCell ref="AL12:AL14"/>
    <mergeCell ref="AM12:AN14"/>
    <mergeCell ref="AO12:AO14"/>
    <mergeCell ref="A13:F14"/>
    <mergeCell ref="A12:F12"/>
    <mergeCell ref="S12:X14"/>
    <mergeCell ref="AE12:AE14"/>
    <mergeCell ref="AF12:AF14"/>
    <mergeCell ref="AG12:AG14"/>
    <mergeCell ref="AH12:AH14"/>
    <mergeCell ref="G12:L14"/>
    <mergeCell ref="AM15:AN17"/>
    <mergeCell ref="AO15:AO17"/>
    <mergeCell ref="A16:F17"/>
    <mergeCell ref="A15:F15"/>
    <mergeCell ref="Y15:AD17"/>
    <mergeCell ref="AE15:AE17"/>
    <mergeCell ref="AF15:AF17"/>
    <mergeCell ref="AG15:AG17"/>
    <mergeCell ref="AH15:AH17"/>
    <mergeCell ref="S21:X21"/>
    <mergeCell ref="Y21:Y23"/>
    <mergeCell ref="A22:F22"/>
    <mergeCell ref="G22:L23"/>
    <mergeCell ref="M22:R23"/>
    <mergeCell ref="S22:X23"/>
    <mergeCell ref="AI15:AJ17"/>
    <mergeCell ref="AK15:AK17"/>
    <mergeCell ref="AL15:AL17"/>
    <mergeCell ref="M15:R17"/>
    <mergeCell ref="C18:D18"/>
    <mergeCell ref="E18:J18"/>
    <mergeCell ref="K18:L18"/>
    <mergeCell ref="M18:R18"/>
    <mergeCell ref="S18:T18"/>
    <mergeCell ref="U18:Z18"/>
    <mergeCell ref="AA18:AB18"/>
    <mergeCell ref="AC18:AH18"/>
    <mergeCell ref="AC24:AD26"/>
    <mergeCell ref="AE24:AE26"/>
    <mergeCell ref="AF24:AF26"/>
    <mergeCell ref="AG24:AH26"/>
    <mergeCell ref="AI24:AI26"/>
    <mergeCell ref="A25:F26"/>
    <mergeCell ref="AC22:AD22"/>
    <mergeCell ref="A23:F23"/>
    <mergeCell ref="AC23:AD23"/>
    <mergeCell ref="A24:F24"/>
    <mergeCell ref="G24:L26"/>
    <mergeCell ref="Y24:Y26"/>
    <mergeCell ref="Z24:Z26"/>
    <mergeCell ref="AA24:AA26"/>
    <mergeCell ref="AB24:AB26"/>
    <mergeCell ref="Z21:Z23"/>
    <mergeCell ref="AC21:AD21"/>
    <mergeCell ref="AE21:AE23"/>
    <mergeCell ref="AF21:AF23"/>
    <mergeCell ref="AG21:AH23"/>
    <mergeCell ref="AI21:AI23"/>
    <mergeCell ref="A21:F21"/>
    <mergeCell ref="G21:L21"/>
    <mergeCell ref="M21:R21"/>
    <mergeCell ref="K45:K46"/>
    <mergeCell ref="L45:Q46"/>
    <mergeCell ref="AF27:AF29"/>
    <mergeCell ref="AG27:AH29"/>
    <mergeCell ref="AI27:AI29"/>
    <mergeCell ref="A28:F29"/>
    <mergeCell ref="A27:F27"/>
    <mergeCell ref="M27:R29"/>
    <mergeCell ref="Y27:Y29"/>
    <mergeCell ref="Z27:Z29"/>
    <mergeCell ref="AA27:AA29"/>
    <mergeCell ref="AB27:AB29"/>
    <mergeCell ref="Y35:AC36"/>
    <mergeCell ref="Z40:AD40"/>
    <mergeCell ref="AF40:AJ40"/>
    <mergeCell ref="Z46:AD46"/>
    <mergeCell ref="AF46:AJ46"/>
    <mergeCell ref="AA64:AA66"/>
    <mergeCell ref="AC61:AD61"/>
    <mergeCell ref="A68:F69"/>
    <mergeCell ref="A65:F66"/>
    <mergeCell ref="AB64:AB66"/>
    <mergeCell ref="E48:F49"/>
    <mergeCell ref="T48:U49"/>
    <mergeCell ref="K51:K52"/>
    <mergeCell ref="L51:Q52"/>
    <mergeCell ref="H54:I55"/>
    <mergeCell ref="K57:K58"/>
    <mergeCell ref="L57:Q58"/>
    <mergeCell ref="A62:F62"/>
    <mergeCell ref="G62:L63"/>
    <mergeCell ref="M62:R63"/>
    <mergeCell ref="S62:X63"/>
    <mergeCell ref="AC62:AD62"/>
    <mergeCell ref="A61:F61"/>
    <mergeCell ref="G61:L61"/>
    <mergeCell ref="M61:R61"/>
    <mergeCell ref="S61:X61"/>
    <mergeCell ref="Y61:Y63"/>
    <mergeCell ref="Z61:Z63"/>
    <mergeCell ref="A63:F63"/>
    <mergeCell ref="AE64:AE66"/>
    <mergeCell ref="AE61:AE63"/>
    <mergeCell ref="AC64:AD66"/>
    <mergeCell ref="AB70:AB72"/>
    <mergeCell ref="AC70:AD72"/>
    <mergeCell ref="AE70:AE72"/>
    <mergeCell ref="AF70:AF72"/>
    <mergeCell ref="AG70:AH72"/>
    <mergeCell ref="AI70:AI72"/>
    <mergeCell ref="AF67:AF69"/>
    <mergeCell ref="AG67:AH69"/>
    <mergeCell ref="AI67:AI69"/>
    <mergeCell ref="AF64:AF66"/>
    <mergeCell ref="AG64:AH66"/>
    <mergeCell ref="AI64:AI66"/>
    <mergeCell ref="AI61:AI63"/>
    <mergeCell ref="AF61:AF63"/>
    <mergeCell ref="AG61:AH63"/>
    <mergeCell ref="AC63:AD63"/>
    <mergeCell ref="AA70:AA72"/>
    <mergeCell ref="A71:F72"/>
    <mergeCell ref="AB67:AB69"/>
    <mergeCell ref="AC67:AD69"/>
    <mergeCell ref="AE67:AE69"/>
    <mergeCell ref="A67:F67"/>
    <mergeCell ref="M67:R69"/>
    <mergeCell ref="Y67:Y69"/>
    <mergeCell ref="Z67:Z69"/>
    <mergeCell ref="AA67:AA69"/>
    <mergeCell ref="A1:AO1"/>
    <mergeCell ref="Y37:AJ37"/>
    <mergeCell ref="AK37:AO37"/>
    <mergeCell ref="Z38:AD38"/>
    <mergeCell ref="AF38:AJ38"/>
    <mergeCell ref="AK38:AO38"/>
    <mergeCell ref="Z39:AD39"/>
    <mergeCell ref="AF39:AJ39"/>
    <mergeCell ref="AK39:AO39"/>
    <mergeCell ref="A35:E36"/>
    <mergeCell ref="AC30:AD32"/>
    <mergeCell ref="AE30:AE32"/>
    <mergeCell ref="AF30:AF32"/>
    <mergeCell ref="AG30:AH32"/>
    <mergeCell ref="AI30:AI32"/>
    <mergeCell ref="A31:F32"/>
    <mergeCell ref="A30:F30"/>
    <mergeCell ref="S30:X32"/>
    <mergeCell ref="Y30:Y32"/>
    <mergeCell ref="Z30:Z32"/>
    <mergeCell ref="AA30:AA32"/>
    <mergeCell ref="AB30:AB32"/>
    <mergeCell ref="AC27:AD29"/>
    <mergeCell ref="AE27:AE29"/>
    <mergeCell ref="AK40:AO40"/>
    <mergeCell ref="Z41:AD41"/>
    <mergeCell ref="AF41:AJ41"/>
    <mergeCell ref="AK41:AO41"/>
    <mergeCell ref="Z45:AD45"/>
    <mergeCell ref="AF45:AJ45"/>
    <mergeCell ref="AK45:AO45"/>
    <mergeCell ref="Z42:AD42"/>
    <mergeCell ref="AF42:AJ42"/>
    <mergeCell ref="AK42:AO42"/>
    <mergeCell ref="Z43:AD43"/>
    <mergeCell ref="AF43:AJ43"/>
    <mergeCell ref="AK43:AO43"/>
    <mergeCell ref="Z44:AD44"/>
    <mergeCell ref="AF44:AJ44"/>
    <mergeCell ref="AK44:AO44"/>
    <mergeCell ref="AK46:AO46"/>
    <mergeCell ref="Z47:AD47"/>
    <mergeCell ref="AF47:AJ47"/>
    <mergeCell ref="AK47:AO47"/>
    <mergeCell ref="Z50:AO50"/>
    <mergeCell ref="Y49:AJ49"/>
    <mergeCell ref="AK49:AO49"/>
    <mergeCell ref="Z59:AD59"/>
    <mergeCell ref="AF59:AJ59"/>
    <mergeCell ref="AK59:AO59"/>
    <mergeCell ref="Z57:AD57"/>
    <mergeCell ref="AF57:AJ57"/>
    <mergeCell ref="AK57:AO57"/>
    <mergeCell ref="Z56:AO56"/>
    <mergeCell ref="Z58:AO58"/>
    <mergeCell ref="Z52:AD52"/>
    <mergeCell ref="AF52:AJ52"/>
    <mergeCell ref="AK52:AO52"/>
    <mergeCell ref="Z53:AD53"/>
    <mergeCell ref="AF53:AJ53"/>
    <mergeCell ref="AK53:AO53"/>
    <mergeCell ref="Z55:AO55"/>
    <mergeCell ref="Z51:AO51"/>
    <mergeCell ref="Z54:AO54"/>
    <mergeCell ref="C73:D73"/>
    <mergeCell ref="E73:J73"/>
    <mergeCell ref="K73:L73"/>
    <mergeCell ref="M73:R73"/>
    <mergeCell ref="S73:T73"/>
    <mergeCell ref="U73:Z73"/>
    <mergeCell ref="C33:D33"/>
    <mergeCell ref="E33:J33"/>
    <mergeCell ref="K33:L33"/>
    <mergeCell ref="M33:R33"/>
    <mergeCell ref="S33:T33"/>
    <mergeCell ref="U33:Z33"/>
    <mergeCell ref="A70:F70"/>
    <mergeCell ref="S70:X72"/>
    <mergeCell ref="Y70:Y72"/>
    <mergeCell ref="Z70:Z72"/>
    <mergeCell ref="A64:F64"/>
    <mergeCell ref="G64:L66"/>
    <mergeCell ref="Y64:Y66"/>
    <mergeCell ref="Z64:Z66"/>
    <mergeCell ref="A38:F39"/>
    <mergeCell ref="K39:K40"/>
    <mergeCell ref="L39:Q40"/>
    <mergeCell ref="H42:I43"/>
  </mergeCells>
  <phoneticPr fontId="1"/>
  <dataValidations count="3">
    <dataValidation imeMode="on" allowBlank="1" showInputMessage="1" showErrorMessage="1" 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28 A25 A31 A68 A65 A71 G4 M4 Y4 S4 G22 M22 S22"/>
    <dataValidation imeMode="halfAlpha" allowBlank="1" showInputMessage="1" showErrorMessage="1" sqref="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JY6:JY14 TU6:TU14 ADQ6:ADQ14 ANM6:ANM14 AXI6:AXI14 BHE6:BHE14 BRA6:BRA14 CAW6:CAW14 CKS6:CKS14 CUO6:CUO14 DEK6:DEK14 DOG6:DOG14 DYC6:DYC14 EHY6:EHY14 ERU6:ERU14 FBQ6:FBQ14 FLM6:FLM14 FVI6:FVI14 GFE6:GFE14 GPA6:GPA14 GYW6:GYW14 HIS6:HIS14 HSO6:HSO14 ICK6:ICK14 IMG6:IMG14 IWC6:IWC14 JFY6:JFY14 JPU6:JPU14 JZQ6:JZQ14 KJM6:KJM14 KTI6:KTI14 LDE6:LDE14 LNA6:LNA14 LWW6:LWW14 MGS6:MGS14 MQO6:MQO14 NAK6:NAK14 NKG6:NKG14 NUC6:NUC14 ODY6:ODY14 ONU6:ONU14 OXQ6:OXQ14 PHM6:PHM14 PRI6:PRI14 QBE6:QBE14 QLA6:QLA14 QUW6:QUW14 RES6:RES14 ROO6:ROO14 RYK6:RYK14 SIG6:SIG14 SSC6:SSC14 TBY6:TBY14 TLU6:TLU14 TVQ6:TVQ14 UFM6:UFM14 UPI6:UPI14 UZE6:UZE14 VJA6:VJA14 VSW6:VSW14 WCS6:WCS14 WMO6:WMO14 WWK6:WWK14 JW6:JW14 TS6:TS14 ADO6:ADO14 ANK6:ANK14 AXG6:AXG14 BHC6:BHC14 BQY6:BQY14 CAU6:CAU14 CKQ6:CKQ14 CUM6:CUM14 DEI6:DEI14 DOE6:DOE14 DYA6:DYA14 EHW6:EHW14 ERS6:ERS14 FBO6:FBO14 FLK6:FLK14 FVG6:FVG14 GFC6:GFC14 GOY6:GOY14 GYU6:GYU14 HIQ6:HIQ14 HSM6:HSM14 ICI6:ICI14 IME6:IME14 IWA6:IWA14 JFW6:JFW14 JPS6:JPS14 JZO6:JZO14 KJK6:KJK14 KTG6:KTG14 LDC6:LDC14 LMY6:LMY14 LWU6:LWU14 MGQ6:MGQ14 MQM6:MQM14 NAI6:NAI14 NKE6:NKE14 NUA6:NUA14 ODW6:ODW14 ONS6:ONS14 OXO6:OXO14 PHK6:PHK14 PRG6:PRG14 QBC6:QBC14 QKY6:QKY14 QUU6:QUU14 REQ6:REQ14 ROM6:ROM14 RYI6:RYI14 SIE6:SIE14 SSA6:SSA14 TBW6:TBW14 TLS6:TLS14 TVO6:TVO14 UFK6:UFK14 UPG6:UPG14 UZC6:UZC14 VIY6:VIY14 VSU6:VSU14 WCQ6:WCQ14 WMM6:WMM14 WWI6:WWI14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JT7 TP7 ADL7 ANH7 AXD7 BGZ7 BQV7 CAR7 CKN7 CUJ7 DEF7 DOB7 DXX7 EHT7 ERP7 FBL7 FLH7 FVD7 GEZ7 GOV7 GYR7 HIN7 HSJ7 ICF7 IMB7 IVX7 JFT7 JPP7 JZL7 KJH7 KTD7 LCZ7 LMV7 LWR7 MGN7 MQJ7 NAF7 NKB7 NTX7 ODT7 ONP7 OXL7 PHH7 PRD7 QAZ7 QKV7 QUR7 REN7 ROJ7 RYF7 SIB7 SRX7 TBT7 TLP7 TVL7 UFH7 UPD7 UYZ7 VIV7 VSR7 WCN7 WMJ7 WWF7 JS6:JS11 TO6:TO11 ADK6:ADK11 ANG6:ANG11 AXC6:AXC11 BGY6:BGY11 BQU6:BQU11 CAQ6:CAQ11 CKM6:CKM11 CUI6:CUI11 DEE6:DEE11 DOA6:DOA11 DXW6:DXW11 EHS6:EHS11 ERO6:ERO11 FBK6:FBK11 FLG6:FLG11 FVC6:FVC11 GEY6:GEY11 GOU6:GOU11 GYQ6:GYQ11 HIM6:HIM11 HSI6:HSI11 ICE6:ICE11 IMA6:IMA11 IVW6:IVW11 JFS6:JFS11 JPO6:JPO11 JZK6:JZK11 KJG6:KJG11 KTC6:KTC11 LCY6:LCY11 LMU6:LMU11 LWQ6:LWQ11 MGM6:MGM11 MQI6:MQI11 NAE6:NAE11 NKA6:NKA11 NTW6:NTW11 ODS6:ODS11 ONO6:ONO11 OXK6:OXK11 PHG6:PHG11 PRC6:PRC11 QAY6:QAY11 QKU6:QKU11 QUQ6:QUQ11 REM6:REM11 ROI6:ROI11 RYE6:RYE11 SIA6:SIA11 SRW6:SRW11 TBS6:TBS11 TLO6:TLO11 TVK6:TVK11 UFG6:UFG11 UPC6:UPC11 UYY6:UYY11 VIU6:VIU11 VSQ6:VSQ11 WCM6:WCM11 WMI6:WMI11 WWE6:WWE11 JQ6:JQ11 TM6:TM11 ADI6:ADI11 ANE6:ANE11 AXA6:AXA11 BGW6:BGW11 BQS6:BQS11 CAO6:CAO11 CKK6:CKK11 CUG6:CUG11 DEC6:DEC11 DNY6:DNY11 DXU6:DXU11 EHQ6:EHQ11 ERM6:ERM11 FBI6:FBI11 FLE6:FLE11 FVA6:FVA11 GEW6:GEW11 GOS6:GOS11 GYO6:GYO11 HIK6:HIK11 HSG6:HSG11 ICC6:ICC11 ILY6:ILY11 IVU6:IVU11 JFQ6:JFQ11 JPM6:JPM11 JZI6:JZI11 KJE6:KJE11 KTA6:KTA11 LCW6:LCW11 LMS6:LMS11 LWO6:LWO11 MGK6:MGK11 MQG6:MQG11 NAC6:NAC11 NJY6:NJY11 NTU6:NTU11 ODQ6:ODQ11 ONM6:ONM11 OXI6:OXI11 PHE6:PHE11 PRA6:PRA11 QAW6:QAW11 QKS6:QKS11 QUO6:QUO11 REK6:REK11 ROG6:ROG11 RYC6:RYC11 SHY6:SHY11 SRU6:SRU11 TBQ6:TBQ11 TLM6:TLM11 TVI6:TVI11 UFE6:UFE11 UPA6:UPA11 UYW6:UYW11 VIS6:VIS11 VSO6:VSO11 WCK6:WCK11 WMG6:WMG11 WWC6:WWC11 JZ10 TV10 ADR10 ANN10 AXJ10 BHF10 BRB10 CAX10 CKT10 CUP10 DEL10 DOH10 DYD10 EHZ10 ERV10 FBR10 FLN10 FVJ10 GFF10 GPB10 GYX10 HIT10 HSP10 ICL10 IMH10 IWD10 JFZ10 JPV10 JZR10 KJN10 KTJ10 LDF10 LNB10 LWX10 MGT10 MQP10 NAL10 NKH10 NUD10 ODZ10 ONV10 OXR10 PHN10 PRJ10 QBF10 QLB10 QUX10 RET10 ROP10 RYL10 SIH10 SSD10 TBZ10 TLV10 TVR10 UFN10 UPJ10 UZF10 VJB10 VSX10 WCT10 WMP10 WWL10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JZ7 TV7 ADR7 ANN7 AXJ7 BHF7 BRB7 CAX7 CKT7 CUP7 DEL7 DOH7 DYD7 EHZ7 ERV7 FBR7 FLN7 FVJ7 GFF7 GPB7 GYX7 HIT7 HSP7 ICL7 IMH7 IWD7 JFZ7 JPV7 JZR7 KJN7 KTJ7 LDF7 LNB7 LWX7 MGT7 MQP7 NAL7 NKH7 NUD7 ODZ7 ONV7 OXR7 PHN7 PRJ7 QBF7 QLB7 QUX7 RET7 ROP7 RYL7 SIH7 SSD7 TBZ7 TLV7 TVR7 UFN7 UPJ7 UZF7 VJB7 VSX7 WCT7 WMP7 WWL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M6:JM8 TI6:TI8 ADE6:ADE8 ANA6:ANA8 AWW6:AWW8 BGS6:BGS8 BQO6:BQO8 CAK6:CAK8 CKG6:CKG8 CUC6:CUC8 DDY6:DDY8 DNU6:DNU8 DXQ6:DXQ8 EHM6:EHM8 ERI6:ERI8 FBE6:FBE8 FLA6:FLA8 FUW6:FUW8 GES6:GES8 GOO6:GOO8 GYK6:GYK8 HIG6:HIG8 HSC6:HSC8 IBY6:IBY8 ILU6:ILU8 IVQ6:IVQ8 JFM6:JFM8 JPI6:JPI8 JZE6:JZE8 KJA6:KJA8 KSW6:KSW8 LCS6:LCS8 LMO6:LMO8 LWK6:LWK8 MGG6:MGG8 MQC6:MQC8 MZY6:MZY8 NJU6:NJU8 NTQ6:NTQ8 ODM6:ODM8 ONI6:ONI8 OXE6:OXE8 PHA6:PHA8 PQW6:PQW8 QAS6:QAS8 QKO6:QKO8 QUK6:QUK8 REG6:REG8 ROC6:ROC8 RXY6:RXY8 SHU6:SHU8 SRQ6:SRQ8 TBM6:TBM8 TLI6:TLI8 TVE6:TVE8 UFA6:UFA8 UOW6:UOW8 UYS6:UYS8 VIO6:VIO8 VSK6:VSK8 WCG6:WCG8 WMC6:WMC8 WVY6:WVY8 JK6:JK8 TG6:TG8 ADC6:ADC8 AMY6:AMY8 AWU6:AWU8 BGQ6:BGQ8 BQM6:BQM8 CAI6:CAI8 CKE6:CKE8 CUA6:CUA8 DDW6:DDW8 DNS6:DNS8 DXO6:DXO8 EHK6:EHK8 ERG6:ERG8 FBC6:FBC8 FKY6:FKY8 FUU6:FUU8 GEQ6:GEQ8 GOM6:GOM8 GYI6:GYI8 HIE6:HIE8 HSA6:HSA8 IBW6:IBW8 ILS6:ILS8 IVO6:IVO8 JFK6:JFK8 JPG6:JPG8 JZC6:JZC8 KIY6:KIY8 KSU6:KSU8 LCQ6:LCQ8 LMM6:LMM8 LWI6:LWI8 MGE6:MGE8 MQA6:MQA8 MZW6:MZW8 NJS6:NJS8 NTO6:NTO8 ODK6:ODK8 ONG6:ONG8 OXC6:OXC8 PGY6:PGY8 PQU6:PQU8 QAQ6:QAQ8 QKM6:QKM8 QUI6:QUI8 REE6:REE8 ROA6:ROA8 RXW6:RXW8 SHS6:SHS8 SRO6:SRO8 TBK6:TBK8 TLG6:TLG8 TVC6:TVC8 UEY6:UEY8 UOU6:UOU8 UYQ6:UYQ8 VIM6:VIM8 VSI6:VSI8 WCE6:WCE8 WMA6:WMA8 WVW6:WVW8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JP7 TL7 ADH7 AND7 AWZ7 BGV7 BQR7 CAN7 CKJ7 CUF7 DEB7 DNX7 DXT7 EHP7 ERL7 FBH7 FLD7 FUZ7 GEV7 GOR7 GYN7 HIJ7 HSF7 ICB7 ILX7 IVT7 JFP7 JPL7 JZH7 KJD7 KSZ7 LCV7 LMR7 LWN7 MGJ7 MQF7 NAB7 NJX7 NTT7 ODP7 ONL7 OXH7 PHD7 PQZ7 QAV7 QKR7 QUN7 REJ7 ROF7 RYB7 SHX7 SRT7 TBP7 TLL7 TVH7 UFD7 UOZ7 UYV7 VIR7 VSN7 WCJ7 WMF7 WWB7 KAD33 T25 Q30:Q32 KJZ33 KTV33 LDR33 LNN33 LXJ33 MHF33 X25 MRB33 NAX33 NKT33 NUP33 OEL33 OOH33 OYD33 PHZ33 PRV33 QBR33 QLN33 QVJ33 RFF33 RPB33 RYX33 SIT33 SSP33 TCL33 TMH33 TWD33 UFZ33 UPV33 U24:U29 UZR33 VJN33 H28 K27:K32 VTJ33 L28 I27:I32 WDF33 H31 L31 WNB73 W24:W29 N31 N25 O24:O26 Q24:Q26 R25 R31 T28 X28 Q74 X65 U64:U69 H68 K74 L68 I74 H71 L71 T65 W64:W69 N71 N65 O64:O66 Q64:Q66 R65 R71 T68 X68 I67:I72 K67:K72 Q70:Q72 O70:O72 O74 WWX73 AP73 KL73 UH73 AED73 ANZ73 AXV73 BHR73 BRN73 CBJ73 CLF73 CVB73 DEX73 DOT73 DYP73 EIL73 ESH73 FCD73 FLZ73 FVV73 GFR73 GPN73 GZJ73 HJF73 HTB73 ICX73 IMT73 IWP73 JGL73 JQH73 KAD73 KJZ73 KTV73 LDR73 LNN73 LXJ73 MHF73 MRB73 NAX73 NKT73 NUP73 OEL73 OOH73 OYD73 PHZ73 PRV73 QBR73 QLN73 QVJ73 RFF73 RPB73 RYX73 SIT73 SSP73 TCL73 TMH73 TWD73 UFZ73 UPV73 UZR73 VJN73 VTJ73 WDF73 O30:O32 WNB33 WWX33 AP33 KL33 UH33 AED33 ANZ33 AXV33 BHR33 BRN33 CBJ33 CLF33 CVB33 DEX33 DOT33 DYP33 EIL33 ESH33 FCD33 FLZ33 FVV33 GFR33 GPN33 GZJ33 HJF33 HTB33 ICX33 IMT33 IWP33 JGL33 JQH33 O12:O14 AD7 AA6:AA8 K15:K17 W9:W11 Z7 AA12:AA14 X10 T10 R13 AC12:AC14 K9:K11 R7 Q6:Q8 O6:O8 N7 N13 U9:U11 L16 I9:I11 W15:W17 Z13 H16 L10 H10 U15:U17 AD13 Q12:Q14 X16 T16 AC6:AC8 AO6:AO17 I15:I17 AP18 KL18 UH18 AED18 ANZ18 AXV18 BHR18 BRN18 CBJ18 CLF18 CVB18 DEX18 DOT18 DYP18 EIL18 ESH18 FCD18 FLZ18 FVV18 GFR18 GPN18 GZJ18 HJF18 HTB18 ICX18 IMT18 IWP18 JGL18 JQH18 KAD18 KJZ18 KTV18 LDR18 LNN18 LXJ18 MHF18 MRB18 NAX18 NKT18 NUP18 OEL18 OOH18 OYD18 PHZ18 PRV18 QBR18 QLN18 QVJ18 RFF18 RPB18 RYX18 SIT18 SSP18 TCL18 TMH18 TWD18 UFZ18 UPV18 UZR18 VJN18 VTJ18 WDF18 WNB18 WWX18"/>
    <dataValidation allowBlank="1" showErrorMessage="1" sqref="AI74 AI64:AI72 AI24:AI32">
      <formula1>0</formula1>
      <formula2>0</formula2>
    </dataValidation>
  </dataValidations>
  <pageMargins left="0.7" right="0.7" top="0.75" bottom="0.75" header="0.3" footer="0.3"/>
  <pageSetup paperSize="9" scale="71"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5"/>
  <sheetViews>
    <sheetView topLeftCell="A28" zoomScaleNormal="100" workbookViewId="0">
      <selection activeCell="AZ51" sqref="AZ51"/>
    </sheetView>
  </sheetViews>
  <sheetFormatPr defaultColWidth="9" defaultRowHeight="13.5" x14ac:dyDescent="0.4"/>
  <cols>
    <col min="1" max="72" width="2.75" style="1" customWidth="1"/>
    <col min="73" max="16384" width="9" style="1"/>
  </cols>
  <sheetData>
    <row r="1" spans="1:41" ht="30" customHeight="1" x14ac:dyDescent="0.4">
      <c r="A1" s="107" t="s">
        <v>93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1" ht="18.75"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row>
    <row r="3" spans="1:41" s="3" customFormat="1" ht="17.25" customHeight="1" thickBot="1" x14ac:dyDescent="0.45">
      <c r="A3" s="2" t="s">
        <v>159</v>
      </c>
      <c r="G3" s="4"/>
      <c r="H3" s="4"/>
      <c r="I3" s="4"/>
      <c r="J3" s="4"/>
      <c r="K3" s="4"/>
      <c r="L3" s="4"/>
      <c r="M3" s="4"/>
      <c r="N3" s="4"/>
      <c r="O3" s="4"/>
      <c r="P3" s="4"/>
      <c r="Q3" s="4"/>
      <c r="R3" s="4"/>
      <c r="S3" s="4"/>
      <c r="T3" s="4"/>
      <c r="U3" s="4"/>
      <c r="V3" s="4"/>
      <c r="W3" s="4"/>
      <c r="X3" s="4"/>
      <c r="Y3" s="4"/>
      <c r="Z3" s="4"/>
      <c r="AA3" s="4"/>
      <c r="AB3" s="4"/>
      <c r="AC3" s="4"/>
      <c r="AD3" s="4"/>
      <c r="AE3" s="5"/>
      <c r="AF3" s="4"/>
      <c r="AG3" s="4"/>
      <c r="AH3" s="4"/>
      <c r="AI3" s="4"/>
      <c r="AJ3" s="4"/>
      <c r="AK3" s="4"/>
      <c r="AL3" s="4"/>
      <c r="AM3" s="4"/>
      <c r="AN3" s="4"/>
    </row>
    <row r="4" spans="1:41" s="3" customFormat="1" ht="17.25" customHeight="1" x14ac:dyDescent="0.15">
      <c r="A4" s="129"/>
      <c r="B4" s="130"/>
      <c r="C4" s="130"/>
      <c r="D4" s="130"/>
      <c r="E4" s="130"/>
      <c r="F4" s="131"/>
      <c r="G4" s="86">
        <f>A7</f>
        <v>1</v>
      </c>
      <c r="H4" s="87"/>
      <c r="I4" s="87"/>
      <c r="J4" s="87"/>
      <c r="K4" s="87"/>
      <c r="L4" s="88"/>
      <c r="M4" s="86">
        <f>A10</f>
        <v>2</v>
      </c>
      <c r="N4" s="87"/>
      <c r="O4" s="87"/>
      <c r="P4" s="87"/>
      <c r="Q4" s="87"/>
      <c r="R4" s="88"/>
      <c r="S4" s="86">
        <f>A13</f>
        <v>3</v>
      </c>
      <c r="T4" s="87"/>
      <c r="U4" s="87"/>
      <c r="V4" s="87"/>
      <c r="W4" s="87"/>
      <c r="X4" s="88"/>
      <c r="Y4" s="86">
        <f>A16</f>
        <v>4</v>
      </c>
      <c r="Z4" s="87"/>
      <c r="AA4" s="87"/>
      <c r="AB4" s="87"/>
      <c r="AC4" s="87"/>
      <c r="AD4" s="89"/>
      <c r="AE4" s="90" t="s">
        <v>0</v>
      </c>
      <c r="AF4" s="132" t="s">
        <v>1</v>
      </c>
      <c r="AG4" s="6" t="s">
        <v>2</v>
      </c>
      <c r="AH4" s="6" t="s">
        <v>3</v>
      </c>
      <c r="AI4" s="109" t="s">
        <v>2</v>
      </c>
      <c r="AJ4" s="110"/>
      <c r="AK4" s="111" t="s">
        <v>4</v>
      </c>
      <c r="AL4" s="111" t="s">
        <v>5</v>
      </c>
      <c r="AM4" s="114" t="s">
        <v>6</v>
      </c>
      <c r="AN4" s="115"/>
      <c r="AO4" s="120" t="s">
        <v>7</v>
      </c>
    </row>
    <row r="5" spans="1:41" s="3" customFormat="1" ht="17.25" customHeight="1" x14ac:dyDescent="0.15">
      <c r="A5" s="93" t="s">
        <v>13</v>
      </c>
      <c r="B5" s="94"/>
      <c r="C5" s="94"/>
      <c r="D5" s="94"/>
      <c r="E5" s="94"/>
      <c r="F5" s="95"/>
      <c r="G5" s="96" t="s">
        <v>101</v>
      </c>
      <c r="H5" s="97"/>
      <c r="I5" s="97"/>
      <c r="J5" s="97"/>
      <c r="K5" s="97"/>
      <c r="L5" s="98"/>
      <c r="M5" s="96" t="s">
        <v>102</v>
      </c>
      <c r="N5" s="97"/>
      <c r="O5" s="97"/>
      <c r="P5" s="97"/>
      <c r="Q5" s="97"/>
      <c r="R5" s="98"/>
      <c r="S5" s="96" t="s">
        <v>103</v>
      </c>
      <c r="T5" s="97"/>
      <c r="U5" s="97"/>
      <c r="V5" s="97"/>
      <c r="W5" s="97"/>
      <c r="X5" s="98"/>
      <c r="Y5" s="123" t="s">
        <v>104</v>
      </c>
      <c r="Z5" s="124"/>
      <c r="AA5" s="124"/>
      <c r="AB5" s="124"/>
      <c r="AC5" s="124"/>
      <c r="AD5" s="125"/>
      <c r="AE5" s="91"/>
      <c r="AF5" s="133"/>
      <c r="AG5" s="7"/>
      <c r="AH5" s="7"/>
      <c r="AI5" s="135" t="s">
        <v>3</v>
      </c>
      <c r="AJ5" s="136"/>
      <c r="AK5" s="112"/>
      <c r="AL5" s="112"/>
      <c r="AM5" s="116"/>
      <c r="AN5" s="117"/>
      <c r="AO5" s="121"/>
    </row>
    <row r="6" spans="1:41" s="3" customFormat="1" ht="17.25" customHeight="1" thickBot="1" x14ac:dyDescent="0.2">
      <c r="A6" s="137"/>
      <c r="B6" s="138"/>
      <c r="C6" s="138"/>
      <c r="D6" s="138"/>
      <c r="E6" s="138"/>
      <c r="F6" s="139"/>
      <c r="G6" s="99"/>
      <c r="H6" s="100"/>
      <c r="I6" s="100"/>
      <c r="J6" s="100"/>
      <c r="K6" s="100"/>
      <c r="L6" s="101"/>
      <c r="M6" s="102"/>
      <c r="N6" s="103"/>
      <c r="O6" s="103"/>
      <c r="P6" s="103"/>
      <c r="Q6" s="103"/>
      <c r="R6" s="104"/>
      <c r="S6" s="99"/>
      <c r="T6" s="100"/>
      <c r="U6" s="100"/>
      <c r="V6" s="100"/>
      <c r="W6" s="100"/>
      <c r="X6" s="101"/>
      <c r="Y6" s="126"/>
      <c r="Z6" s="127"/>
      <c r="AA6" s="127"/>
      <c r="AB6" s="127"/>
      <c r="AC6" s="127"/>
      <c r="AD6" s="128"/>
      <c r="AE6" s="92"/>
      <c r="AF6" s="134"/>
      <c r="AG6" s="8" t="s">
        <v>8</v>
      </c>
      <c r="AH6" s="8" t="s">
        <v>8</v>
      </c>
      <c r="AI6" s="140" t="s">
        <v>9</v>
      </c>
      <c r="AJ6" s="141"/>
      <c r="AK6" s="113"/>
      <c r="AL6" s="113"/>
      <c r="AM6" s="118"/>
      <c r="AN6" s="119"/>
      <c r="AO6" s="122"/>
    </row>
    <row r="7" spans="1:41" s="3" customFormat="1" ht="17.25" customHeight="1" x14ac:dyDescent="0.4">
      <c r="A7" s="142">
        <v>1</v>
      </c>
      <c r="B7" s="143"/>
      <c r="C7" s="143"/>
      <c r="D7" s="143"/>
      <c r="E7" s="143"/>
      <c r="F7" s="144"/>
      <c r="G7" s="145"/>
      <c r="H7" s="146"/>
      <c r="I7" s="146"/>
      <c r="J7" s="146"/>
      <c r="K7" s="146"/>
      <c r="L7" s="147"/>
      <c r="M7" s="33"/>
      <c r="N7" s="34"/>
      <c r="O7" s="35">
        <v>15</v>
      </c>
      <c r="P7" s="34" t="s">
        <v>304</v>
      </c>
      <c r="Q7" s="36">
        <v>11</v>
      </c>
      <c r="R7" s="37"/>
      <c r="S7" s="33"/>
      <c r="T7" s="34"/>
      <c r="U7" s="35">
        <v>12</v>
      </c>
      <c r="V7" s="34" t="s">
        <v>304</v>
      </c>
      <c r="W7" s="36">
        <v>15</v>
      </c>
      <c r="X7" s="37"/>
      <c r="Y7" s="33"/>
      <c r="Z7" s="34"/>
      <c r="AA7" s="35">
        <v>12</v>
      </c>
      <c r="AB7" s="34" t="s">
        <v>304</v>
      </c>
      <c r="AC7" s="36">
        <v>15</v>
      </c>
      <c r="AD7" s="34"/>
      <c r="AE7" s="154">
        <f>COUNTIF(A7:AD9,"○")</f>
        <v>3</v>
      </c>
      <c r="AF7" s="157">
        <f>COUNTIF(A7:AD9,"●")</f>
        <v>0</v>
      </c>
      <c r="AG7" s="157">
        <f>N8+T8+Z8</f>
        <v>6</v>
      </c>
      <c r="AH7" s="157">
        <f>R8+X8+AD8</f>
        <v>2</v>
      </c>
      <c r="AI7" s="160">
        <f>IF(AH7=0,"----",AG7/AH7)</f>
        <v>3</v>
      </c>
      <c r="AJ7" s="161"/>
      <c r="AK7" s="166">
        <f>SUM(,O7:O9,U7:U9,AA7:AA9)</f>
        <v>114</v>
      </c>
      <c r="AL7" s="166">
        <f>SUM(Q7:Q9,W7:W9,AC7:AC9)</f>
        <v>97</v>
      </c>
      <c r="AM7" s="160">
        <f>AK7/AL7</f>
        <v>1.1752577319587629</v>
      </c>
      <c r="AN7" s="161"/>
      <c r="AO7" s="169">
        <v>1</v>
      </c>
    </row>
    <row r="8" spans="1:41" s="3" customFormat="1" ht="17.25" customHeight="1" x14ac:dyDescent="0.4">
      <c r="A8" s="96" t="s">
        <v>101</v>
      </c>
      <c r="B8" s="97"/>
      <c r="C8" s="97"/>
      <c r="D8" s="97"/>
      <c r="E8" s="97"/>
      <c r="F8" s="98"/>
      <c r="G8" s="148"/>
      <c r="H8" s="149"/>
      <c r="I8" s="149"/>
      <c r="J8" s="149"/>
      <c r="K8" s="149"/>
      <c r="L8" s="150"/>
      <c r="M8" s="38" t="str">
        <f>IF(N8&gt;R8,"○",IF(N8=R8,"△",IF(N8&lt;R8,"●")))</f>
        <v>○</v>
      </c>
      <c r="N8" s="39">
        <v>2</v>
      </c>
      <c r="O8" s="40">
        <v>15</v>
      </c>
      <c r="P8" s="41" t="str">
        <f>IF(O8="","","-")</f>
        <v>-</v>
      </c>
      <c r="Q8" s="42">
        <v>11</v>
      </c>
      <c r="R8" s="42">
        <v>0</v>
      </c>
      <c r="S8" s="38" t="str">
        <f>IF(T8&gt;X8,"○",IF(T8=X8,"△",IF(T8&lt;X8,"●")))</f>
        <v>○</v>
      </c>
      <c r="T8" s="39">
        <v>2</v>
      </c>
      <c r="U8" s="40">
        <v>15</v>
      </c>
      <c r="V8" s="41" t="str">
        <f>IF(U8="","","-")</f>
        <v>-</v>
      </c>
      <c r="W8" s="42">
        <v>13</v>
      </c>
      <c r="X8" s="42">
        <v>1</v>
      </c>
      <c r="Y8" s="38" t="str">
        <f>IF(Z8&gt;AD8,"○",IF(Z8=AD8,"△",IF(Z8&lt;AD8,"●")))</f>
        <v>○</v>
      </c>
      <c r="Z8" s="39">
        <v>2</v>
      </c>
      <c r="AA8" s="40">
        <v>15</v>
      </c>
      <c r="AB8" s="41" t="str">
        <f>IF(AA8="","","-")</f>
        <v>-</v>
      </c>
      <c r="AC8" s="42">
        <v>11</v>
      </c>
      <c r="AD8" s="39">
        <v>1</v>
      </c>
      <c r="AE8" s="155"/>
      <c r="AF8" s="158"/>
      <c r="AG8" s="158"/>
      <c r="AH8" s="158"/>
      <c r="AI8" s="162"/>
      <c r="AJ8" s="163"/>
      <c r="AK8" s="167"/>
      <c r="AL8" s="167"/>
      <c r="AM8" s="162"/>
      <c r="AN8" s="163"/>
      <c r="AO8" s="170"/>
    </row>
    <row r="9" spans="1:41" s="3" customFormat="1" ht="17.25" customHeight="1" thickBot="1" x14ac:dyDescent="0.45">
      <c r="A9" s="99"/>
      <c r="B9" s="100"/>
      <c r="C9" s="100"/>
      <c r="D9" s="100"/>
      <c r="E9" s="100"/>
      <c r="F9" s="101"/>
      <c r="G9" s="151"/>
      <c r="H9" s="152"/>
      <c r="I9" s="152"/>
      <c r="J9" s="152"/>
      <c r="K9" s="152"/>
      <c r="L9" s="153"/>
      <c r="M9" s="43"/>
      <c r="N9" s="44"/>
      <c r="O9" s="45"/>
      <c r="P9" s="44" t="str">
        <f>IF(O9="","","-")</f>
        <v/>
      </c>
      <c r="Q9" s="46"/>
      <c r="R9" s="47"/>
      <c r="S9" s="43"/>
      <c r="T9" s="44"/>
      <c r="U9" s="45">
        <v>15</v>
      </c>
      <c r="V9" s="44" t="str">
        <f>IF(U9="","","-")</f>
        <v>-</v>
      </c>
      <c r="W9" s="46">
        <v>11</v>
      </c>
      <c r="X9" s="47"/>
      <c r="Y9" s="43"/>
      <c r="Z9" s="44"/>
      <c r="AA9" s="45">
        <v>15</v>
      </c>
      <c r="AB9" s="44" t="str">
        <f>IF(AA9="","","-")</f>
        <v>-</v>
      </c>
      <c r="AC9" s="46">
        <v>10</v>
      </c>
      <c r="AD9" s="44"/>
      <c r="AE9" s="156"/>
      <c r="AF9" s="159"/>
      <c r="AG9" s="159"/>
      <c r="AH9" s="159"/>
      <c r="AI9" s="164"/>
      <c r="AJ9" s="165"/>
      <c r="AK9" s="168"/>
      <c r="AL9" s="168"/>
      <c r="AM9" s="164"/>
      <c r="AN9" s="165"/>
      <c r="AO9" s="171"/>
    </row>
    <row r="10" spans="1:41" s="3" customFormat="1" ht="17.25" customHeight="1" x14ac:dyDescent="0.4">
      <c r="A10" s="172">
        <v>2</v>
      </c>
      <c r="B10" s="173"/>
      <c r="C10" s="173"/>
      <c r="D10" s="173"/>
      <c r="E10" s="173"/>
      <c r="F10" s="174"/>
      <c r="G10" s="33"/>
      <c r="H10" s="34"/>
      <c r="I10" s="35">
        <f>Q7</f>
        <v>11</v>
      </c>
      <c r="J10" s="34" t="s">
        <v>304</v>
      </c>
      <c r="K10" s="36">
        <f>O7</f>
        <v>15</v>
      </c>
      <c r="L10" s="37"/>
      <c r="M10" s="175"/>
      <c r="N10" s="149"/>
      <c r="O10" s="149"/>
      <c r="P10" s="149"/>
      <c r="Q10" s="149"/>
      <c r="R10" s="150"/>
      <c r="S10" s="33"/>
      <c r="T10" s="34"/>
      <c r="U10" s="35">
        <v>9</v>
      </c>
      <c r="V10" s="34" t="s">
        <v>304</v>
      </c>
      <c r="W10" s="36">
        <v>15</v>
      </c>
      <c r="X10" s="37"/>
      <c r="Y10" s="33"/>
      <c r="Z10" s="34"/>
      <c r="AA10" s="35">
        <v>15</v>
      </c>
      <c r="AB10" s="34" t="s">
        <v>304</v>
      </c>
      <c r="AC10" s="36">
        <v>10</v>
      </c>
      <c r="AD10" s="34"/>
      <c r="AE10" s="154">
        <f>COUNTIF(A10:AD12,"○")</f>
        <v>1</v>
      </c>
      <c r="AF10" s="157">
        <f>COUNTIF(A10:AD12,"●")</f>
        <v>2</v>
      </c>
      <c r="AG10" s="157">
        <f>H11+T11+Z11</f>
        <v>2</v>
      </c>
      <c r="AH10" s="157">
        <f>L11+X11+AD11</f>
        <v>4</v>
      </c>
      <c r="AI10" s="160">
        <f>IF(AH10=0,"----",AG10/AH10)</f>
        <v>0.5</v>
      </c>
      <c r="AJ10" s="161"/>
      <c r="AK10" s="166">
        <f>SUM(I10:I12,U10:U12,AA10:AA12)</f>
        <v>77</v>
      </c>
      <c r="AL10" s="166">
        <f>SUM(K10:K12,W10:W12,AC10:AC12)</f>
        <v>83</v>
      </c>
      <c r="AM10" s="160">
        <f>AK10/AL10</f>
        <v>0.92771084337349397</v>
      </c>
      <c r="AN10" s="161"/>
      <c r="AO10" s="181">
        <v>4</v>
      </c>
    </row>
    <row r="11" spans="1:41" s="3" customFormat="1" ht="17.25" customHeight="1" x14ac:dyDescent="0.4">
      <c r="A11" s="96" t="s">
        <v>102</v>
      </c>
      <c r="B11" s="97"/>
      <c r="C11" s="97"/>
      <c r="D11" s="97"/>
      <c r="E11" s="97"/>
      <c r="F11" s="98"/>
      <c r="G11" s="38" t="str">
        <f>IF(M8="○","●",IF(M8="△","△",IF(M8="●","○",IF(M8="",""))))</f>
        <v>●</v>
      </c>
      <c r="H11" s="39">
        <f>IF(R8="","",R8)</f>
        <v>0</v>
      </c>
      <c r="I11" s="40">
        <f>IF(Q8="","",Q8)</f>
        <v>11</v>
      </c>
      <c r="J11" s="41" t="str">
        <f>IF(I11="","","-")</f>
        <v>-</v>
      </c>
      <c r="K11" s="42">
        <f>IF(O8="","",O8)</f>
        <v>15</v>
      </c>
      <c r="L11" s="42">
        <f>IF(N8="","",N8)</f>
        <v>2</v>
      </c>
      <c r="M11" s="175"/>
      <c r="N11" s="149"/>
      <c r="O11" s="149"/>
      <c r="P11" s="149"/>
      <c r="Q11" s="149"/>
      <c r="R11" s="150"/>
      <c r="S11" s="38" t="str">
        <f>IF(T11&gt;X11,"○",IF(T11=X11,"△",IF(T11&lt;X11,"●")))</f>
        <v>●</v>
      </c>
      <c r="T11" s="39">
        <v>0</v>
      </c>
      <c r="U11" s="40">
        <v>16</v>
      </c>
      <c r="V11" s="41" t="str">
        <f>IF(U11="","","-")</f>
        <v>-</v>
      </c>
      <c r="W11" s="42">
        <v>17</v>
      </c>
      <c r="X11" s="42">
        <v>2</v>
      </c>
      <c r="Y11" s="38" t="str">
        <f>IF(Z11&gt;AD11,"○",IF(Z11=AD11,"△",IF(Z11&lt;AD11,"●")))</f>
        <v>○</v>
      </c>
      <c r="Z11" s="39">
        <v>2</v>
      </c>
      <c r="AA11" s="40">
        <v>15</v>
      </c>
      <c r="AB11" s="41" t="str">
        <f>IF(AA11="","","-")</f>
        <v>-</v>
      </c>
      <c r="AC11" s="42">
        <v>11</v>
      </c>
      <c r="AD11" s="39">
        <v>0</v>
      </c>
      <c r="AE11" s="155"/>
      <c r="AF11" s="158"/>
      <c r="AG11" s="158"/>
      <c r="AH11" s="158"/>
      <c r="AI11" s="162"/>
      <c r="AJ11" s="163"/>
      <c r="AK11" s="167"/>
      <c r="AL11" s="167"/>
      <c r="AM11" s="162"/>
      <c r="AN11" s="163"/>
      <c r="AO11" s="170"/>
    </row>
    <row r="12" spans="1:41" s="3" customFormat="1" ht="17.25" customHeight="1" thickBot="1" x14ac:dyDescent="0.45">
      <c r="A12" s="102"/>
      <c r="B12" s="103"/>
      <c r="C12" s="103"/>
      <c r="D12" s="103"/>
      <c r="E12" s="103"/>
      <c r="F12" s="104"/>
      <c r="G12" s="43"/>
      <c r="H12" s="44"/>
      <c r="I12" s="45" t="str">
        <f>IF(Q9="","",Q9)</f>
        <v/>
      </c>
      <c r="J12" s="44" t="str">
        <f>IF(I12="","","-")</f>
        <v/>
      </c>
      <c r="K12" s="46" t="str">
        <f>IF(O9="","",O9)</f>
        <v/>
      </c>
      <c r="L12" s="47"/>
      <c r="M12" s="175"/>
      <c r="N12" s="149"/>
      <c r="O12" s="149"/>
      <c r="P12" s="149"/>
      <c r="Q12" s="149"/>
      <c r="R12" s="150"/>
      <c r="S12" s="43"/>
      <c r="T12" s="44"/>
      <c r="U12" s="45"/>
      <c r="V12" s="44" t="str">
        <f>IF(U12="","","-")</f>
        <v/>
      </c>
      <c r="W12" s="46"/>
      <c r="X12" s="47"/>
      <c r="Y12" s="43"/>
      <c r="Z12" s="44"/>
      <c r="AA12" s="45"/>
      <c r="AB12" s="44" t="str">
        <f>IF(AA12="","","-")</f>
        <v/>
      </c>
      <c r="AC12" s="46"/>
      <c r="AD12" s="44"/>
      <c r="AE12" s="156"/>
      <c r="AF12" s="159"/>
      <c r="AG12" s="159"/>
      <c r="AH12" s="159"/>
      <c r="AI12" s="164"/>
      <c r="AJ12" s="165"/>
      <c r="AK12" s="168"/>
      <c r="AL12" s="168"/>
      <c r="AM12" s="164"/>
      <c r="AN12" s="165"/>
      <c r="AO12" s="182"/>
    </row>
    <row r="13" spans="1:41" s="3" customFormat="1" ht="17.25" customHeight="1" x14ac:dyDescent="0.4">
      <c r="A13" s="176">
        <v>3</v>
      </c>
      <c r="B13" s="177"/>
      <c r="C13" s="177"/>
      <c r="D13" s="177"/>
      <c r="E13" s="177"/>
      <c r="F13" s="178"/>
      <c r="G13" s="33"/>
      <c r="H13" s="34"/>
      <c r="I13" s="35">
        <f>W7</f>
        <v>15</v>
      </c>
      <c r="J13" s="34" t="s">
        <v>304</v>
      </c>
      <c r="K13" s="36">
        <f>U7</f>
        <v>12</v>
      </c>
      <c r="L13" s="37"/>
      <c r="M13" s="33"/>
      <c r="N13" s="34"/>
      <c r="O13" s="35">
        <f>W10</f>
        <v>15</v>
      </c>
      <c r="P13" s="34" t="s">
        <v>304</v>
      </c>
      <c r="Q13" s="36">
        <f>U10</f>
        <v>9</v>
      </c>
      <c r="R13" s="37"/>
      <c r="S13" s="179"/>
      <c r="T13" s="146"/>
      <c r="U13" s="146"/>
      <c r="V13" s="146"/>
      <c r="W13" s="146"/>
      <c r="X13" s="147"/>
      <c r="Y13" s="33"/>
      <c r="Z13" s="34"/>
      <c r="AA13" s="35">
        <v>15</v>
      </c>
      <c r="AB13" s="34" t="s">
        <v>304</v>
      </c>
      <c r="AC13" s="36">
        <v>10</v>
      </c>
      <c r="AD13" s="34"/>
      <c r="AE13" s="154">
        <f>COUNTIF(A13:AD15,"○")</f>
        <v>1</v>
      </c>
      <c r="AF13" s="157">
        <f>COUNTIF(A13:AD15,"●")</f>
        <v>2</v>
      </c>
      <c r="AG13" s="157">
        <f>H14+N14+Z14</f>
        <v>4</v>
      </c>
      <c r="AH13" s="157">
        <f>L14+R14+AD14</f>
        <v>4</v>
      </c>
      <c r="AI13" s="160">
        <f>IF(AH13=0,"----",AG13/AH13)</f>
        <v>1</v>
      </c>
      <c r="AJ13" s="161"/>
      <c r="AK13" s="166">
        <f>SUM(I13:I15,O13:O15,AA13:AA15)</f>
        <v>108</v>
      </c>
      <c r="AL13" s="166">
        <f>SUM(K13:K15,Q13:Q15,AC13:AC15)</f>
        <v>107</v>
      </c>
      <c r="AM13" s="160">
        <f>AK13/AL13</f>
        <v>1.0093457943925233</v>
      </c>
      <c r="AN13" s="161"/>
      <c r="AO13" s="169">
        <v>2</v>
      </c>
    </row>
    <row r="14" spans="1:41" s="3" customFormat="1" ht="17.25" customHeight="1" x14ac:dyDescent="0.4">
      <c r="A14" s="96" t="s">
        <v>103</v>
      </c>
      <c r="B14" s="97"/>
      <c r="C14" s="97"/>
      <c r="D14" s="97"/>
      <c r="E14" s="97"/>
      <c r="F14" s="98"/>
      <c r="G14" s="38" t="str">
        <f>IF(S8="○","●",IF(S8="△","△",IF(S8="●","○",IF(S8="",""))))</f>
        <v>●</v>
      </c>
      <c r="H14" s="39">
        <f>IF(X8="","",X8)</f>
        <v>1</v>
      </c>
      <c r="I14" s="40">
        <f>IF(W8="","",W8)</f>
        <v>13</v>
      </c>
      <c r="J14" s="41" t="str">
        <f>IF(I14="","","-")</f>
        <v>-</v>
      </c>
      <c r="K14" s="42">
        <f>IF(U8="","",U8)</f>
        <v>15</v>
      </c>
      <c r="L14" s="42">
        <f>IF(T8="","",T8)</f>
        <v>2</v>
      </c>
      <c r="M14" s="38" t="str">
        <f>IF(S11="○","●",IF(S11="△","△",IF(S11="●","○",IF(S11="",""))))</f>
        <v>○</v>
      </c>
      <c r="N14" s="39">
        <f>IF(X11="","",X11)</f>
        <v>2</v>
      </c>
      <c r="O14" s="40">
        <f>IF(W11="","",W11)</f>
        <v>17</v>
      </c>
      <c r="P14" s="41" t="str">
        <f>IF(O14="","","-")</f>
        <v>-</v>
      </c>
      <c r="Q14" s="42">
        <f>IF(U11="","",U11)</f>
        <v>16</v>
      </c>
      <c r="R14" s="42">
        <f>IF(T11="","",T11)</f>
        <v>0</v>
      </c>
      <c r="S14" s="175"/>
      <c r="T14" s="149"/>
      <c r="U14" s="149"/>
      <c r="V14" s="149"/>
      <c r="W14" s="149"/>
      <c r="X14" s="150"/>
      <c r="Y14" s="38" t="str">
        <f>IF(Z14&gt;AD14,"○",IF(Z14=AD14,"△",IF(Z14&lt;AD14,"●")))</f>
        <v>●</v>
      </c>
      <c r="Z14" s="39">
        <v>1</v>
      </c>
      <c r="AA14" s="40">
        <v>12</v>
      </c>
      <c r="AB14" s="41" t="str">
        <f>IF(AA14="","","-")</f>
        <v>-</v>
      </c>
      <c r="AC14" s="42">
        <v>15</v>
      </c>
      <c r="AD14" s="39">
        <v>2</v>
      </c>
      <c r="AE14" s="155"/>
      <c r="AF14" s="158"/>
      <c r="AG14" s="158"/>
      <c r="AH14" s="158"/>
      <c r="AI14" s="162"/>
      <c r="AJ14" s="163"/>
      <c r="AK14" s="167"/>
      <c r="AL14" s="167"/>
      <c r="AM14" s="162"/>
      <c r="AN14" s="163"/>
      <c r="AO14" s="170"/>
    </row>
    <row r="15" spans="1:41" s="3" customFormat="1" ht="17.25" customHeight="1" thickBot="1" x14ac:dyDescent="0.45">
      <c r="A15" s="99"/>
      <c r="B15" s="100"/>
      <c r="C15" s="100"/>
      <c r="D15" s="100"/>
      <c r="E15" s="100"/>
      <c r="F15" s="101"/>
      <c r="G15" s="43"/>
      <c r="H15" s="44"/>
      <c r="I15" s="45">
        <f>IF(W9="","",W9)</f>
        <v>11</v>
      </c>
      <c r="J15" s="44" t="str">
        <f>IF(I15="","","-")</f>
        <v>-</v>
      </c>
      <c r="K15" s="46">
        <f>IF(U9="","",U9)</f>
        <v>15</v>
      </c>
      <c r="L15" s="47"/>
      <c r="M15" s="43"/>
      <c r="N15" s="44"/>
      <c r="O15" s="45" t="str">
        <f>IF(W12="","",W12)</f>
        <v/>
      </c>
      <c r="P15" s="44" t="str">
        <f>IF(O15="","","-")</f>
        <v/>
      </c>
      <c r="Q15" s="46" t="str">
        <f>IF(U12="","",U12)</f>
        <v/>
      </c>
      <c r="R15" s="47"/>
      <c r="S15" s="180"/>
      <c r="T15" s="152"/>
      <c r="U15" s="152"/>
      <c r="V15" s="152"/>
      <c r="W15" s="152"/>
      <c r="X15" s="153"/>
      <c r="Y15" s="43"/>
      <c r="Z15" s="44"/>
      <c r="AA15" s="45">
        <v>10</v>
      </c>
      <c r="AB15" s="44" t="str">
        <f>IF(AA15="","","-")</f>
        <v>-</v>
      </c>
      <c r="AC15" s="46">
        <v>15</v>
      </c>
      <c r="AD15" s="44"/>
      <c r="AE15" s="156"/>
      <c r="AF15" s="159"/>
      <c r="AG15" s="159"/>
      <c r="AH15" s="159"/>
      <c r="AI15" s="164"/>
      <c r="AJ15" s="165"/>
      <c r="AK15" s="168"/>
      <c r="AL15" s="168"/>
      <c r="AM15" s="164"/>
      <c r="AN15" s="165"/>
      <c r="AO15" s="171"/>
    </row>
    <row r="16" spans="1:41" s="3" customFormat="1" ht="17.25" customHeight="1" x14ac:dyDescent="0.4">
      <c r="A16" s="172">
        <v>4</v>
      </c>
      <c r="B16" s="173"/>
      <c r="C16" s="173"/>
      <c r="D16" s="173"/>
      <c r="E16" s="173"/>
      <c r="F16" s="174"/>
      <c r="G16" s="33"/>
      <c r="H16" s="34"/>
      <c r="I16" s="35">
        <f>AC7</f>
        <v>15</v>
      </c>
      <c r="J16" s="34" t="s">
        <v>304</v>
      </c>
      <c r="K16" s="36">
        <f>AA7</f>
        <v>12</v>
      </c>
      <c r="L16" s="37"/>
      <c r="M16" s="33"/>
      <c r="N16" s="34"/>
      <c r="O16" s="35">
        <f>AC10</f>
        <v>10</v>
      </c>
      <c r="P16" s="34" t="s">
        <v>304</v>
      </c>
      <c r="Q16" s="36">
        <f>AA10</f>
        <v>15</v>
      </c>
      <c r="R16" s="37"/>
      <c r="S16" s="33"/>
      <c r="T16" s="34"/>
      <c r="U16" s="35">
        <f>AC13</f>
        <v>10</v>
      </c>
      <c r="V16" s="34" t="s">
        <v>304</v>
      </c>
      <c r="W16" s="36">
        <f>AA13</f>
        <v>15</v>
      </c>
      <c r="X16" s="37"/>
      <c r="Y16" s="179"/>
      <c r="Z16" s="146"/>
      <c r="AA16" s="146"/>
      <c r="AB16" s="146"/>
      <c r="AC16" s="146"/>
      <c r="AD16" s="146"/>
      <c r="AE16" s="154">
        <f>COUNTIF(A16:AD18,"○")</f>
        <v>1</v>
      </c>
      <c r="AF16" s="157">
        <f>COUNTIF(A16:AD18,"●")</f>
        <v>2</v>
      </c>
      <c r="AG16" s="157">
        <f>H17+N17+T17</f>
        <v>3</v>
      </c>
      <c r="AH16" s="157">
        <f>L17+R17+X17</f>
        <v>5</v>
      </c>
      <c r="AI16" s="160">
        <f>IF(AH16=0,"----",AG16/AH16)</f>
        <v>0.6</v>
      </c>
      <c r="AJ16" s="161"/>
      <c r="AK16" s="166">
        <f>SUM(I16:I18,O16:O18,U16:U18)</f>
        <v>97</v>
      </c>
      <c r="AL16" s="166">
        <f>SUM(K16:K18,Q16:Q18,W16:W18)</f>
        <v>109</v>
      </c>
      <c r="AM16" s="160">
        <f>AK16/AL16</f>
        <v>0.88990825688073394</v>
      </c>
      <c r="AN16" s="161"/>
      <c r="AO16" s="169">
        <v>3</v>
      </c>
    </row>
    <row r="17" spans="1:42" s="3" customFormat="1" ht="17.25" customHeight="1" x14ac:dyDescent="0.4">
      <c r="A17" s="123" t="s">
        <v>104</v>
      </c>
      <c r="B17" s="124"/>
      <c r="C17" s="124"/>
      <c r="D17" s="124"/>
      <c r="E17" s="124"/>
      <c r="F17" s="125"/>
      <c r="G17" s="38" t="str">
        <f>IF(Y8="○","●",IF(Y8="△","△",IF(Y8="●","○",IF(Y8="",""))))</f>
        <v>●</v>
      </c>
      <c r="H17" s="39">
        <f>IF(AD8="","",AD8)</f>
        <v>1</v>
      </c>
      <c r="I17" s="40">
        <f>IF(AC8="","",AC8)</f>
        <v>11</v>
      </c>
      <c r="J17" s="41" t="str">
        <f>IF(I17="","","-")</f>
        <v>-</v>
      </c>
      <c r="K17" s="42">
        <f>IF(AA8="","",AA8)</f>
        <v>15</v>
      </c>
      <c r="L17" s="42">
        <f>IF(Z8="","",Z8)</f>
        <v>2</v>
      </c>
      <c r="M17" s="38" t="str">
        <f>IF(Y11="○","●",IF(Y11="△","△",IF(Y11="●","○",IF(Y11="",""))))</f>
        <v>●</v>
      </c>
      <c r="N17" s="39">
        <f>IF(AD11="","",AD11)</f>
        <v>0</v>
      </c>
      <c r="O17" s="40">
        <f>IF(AC11="","",AC11)</f>
        <v>11</v>
      </c>
      <c r="P17" s="41" t="str">
        <f>IF(O17="","","-")</f>
        <v>-</v>
      </c>
      <c r="Q17" s="42">
        <f>IF(AA11="","",AA11)</f>
        <v>15</v>
      </c>
      <c r="R17" s="42">
        <f>IF(Z11="","",Z11)</f>
        <v>2</v>
      </c>
      <c r="S17" s="38" t="str">
        <f>IF(Y14="○","●",IF(Y14="△","△",IF(Y14="●","○",IF(Y14="",""))))</f>
        <v>○</v>
      </c>
      <c r="T17" s="39">
        <f>IF(AD14="","",AD14)</f>
        <v>2</v>
      </c>
      <c r="U17" s="40">
        <f>IF(AC14="","",AC14)</f>
        <v>15</v>
      </c>
      <c r="V17" s="41" t="str">
        <f>IF(U17="","","-")</f>
        <v>-</v>
      </c>
      <c r="W17" s="42">
        <f>IF(AA14="","",AA14)</f>
        <v>12</v>
      </c>
      <c r="X17" s="42">
        <f>IF(Z14="","",Z14)</f>
        <v>1</v>
      </c>
      <c r="Y17" s="175"/>
      <c r="Z17" s="149"/>
      <c r="AA17" s="149"/>
      <c r="AB17" s="149"/>
      <c r="AC17" s="149"/>
      <c r="AD17" s="149"/>
      <c r="AE17" s="155"/>
      <c r="AF17" s="158"/>
      <c r="AG17" s="158"/>
      <c r="AH17" s="158"/>
      <c r="AI17" s="162"/>
      <c r="AJ17" s="163"/>
      <c r="AK17" s="167"/>
      <c r="AL17" s="167"/>
      <c r="AM17" s="162"/>
      <c r="AN17" s="163"/>
      <c r="AO17" s="170"/>
    </row>
    <row r="18" spans="1:42" s="3" customFormat="1" ht="17.25" customHeight="1" thickBot="1" x14ac:dyDescent="0.45">
      <c r="A18" s="126"/>
      <c r="B18" s="127"/>
      <c r="C18" s="127"/>
      <c r="D18" s="127"/>
      <c r="E18" s="127"/>
      <c r="F18" s="128"/>
      <c r="G18" s="43"/>
      <c r="H18" s="44"/>
      <c r="I18" s="45">
        <f>IF(AC9="","",AC9)</f>
        <v>10</v>
      </c>
      <c r="J18" s="44" t="str">
        <f>IF(I18="","","-")</f>
        <v>-</v>
      </c>
      <c r="K18" s="46">
        <f>IF(AA9="","",AA9)</f>
        <v>15</v>
      </c>
      <c r="L18" s="47"/>
      <c r="M18" s="43"/>
      <c r="N18" s="44"/>
      <c r="O18" s="45" t="str">
        <f>IF(AC12="","",AC12)</f>
        <v/>
      </c>
      <c r="P18" s="44" t="str">
        <f>IF(O18="","","-")</f>
        <v/>
      </c>
      <c r="Q18" s="46" t="str">
        <f>IF(AA12="","",AA12)</f>
        <v/>
      </c>
      <c r="R18" s="47"/>
      <c r="S18" s="43"/>
      <c r="T18" s="44"/>
      <c r="U18" s="45">
        <f>IF(AC15="","",AC15)</f>
        <v>15</v>
      </c>
      <c r="V18" s="44" t="str">
        <f>IF(U18="","","-")</f>
        <v>-</v>
      </c>
      <c r="W18" s="46">
        <f>IF(AA15="","",AA15)</f>
        <v>10</v>
      </c>
      <c r="X18" s="47"/>
      <c r="Y18" s="180"/>
      <c r="Z18" s="152"/>
      <c r="AA18" s="152"/>
      <c r="AB18" s="152"/>
      <c r="AC18" s="152"/>
      <c r="AD18" s="152"/>
      <c r="AE18" s="156"/>
      <c r="AF18" s="159"/>
      <c r="AG18" s="159"/>
      <c r="AH18" s="159"/>
      <c r="AI18" s="164"/>
      <c r="AJ18" s="165"/>
      <c r="AK18" s="168"/>
      <c r="AL18" s="168"/>
      <c r="AM18" s="164"/>
      <c r="AN18" s="165"/>
      <c r="AO18" s="171"/>
    </row>
    <row r="19" spans="1:42" s="57" customFormat="1" ht="15.75" customHeight="1" x14ac:dyDescent="0.4">
      <c r="A19" s="53"/>
      <c r="B19" s="53"/>
      <c r="C19" s="84" t="s">
        <v>305</v>
      </c>
      <c r="D19" s="84"/>
      <c r="E19" s="85" t="str">
        <f>IF(AO7=1,A8,IF(AO10=1,A11,IF(AO13=1,A14,IF(AO16=1,A17))))</f>
        <v>ｒａｍ
（神奈川県）</v>
      </c>
      <c r="F19" s="85"/>
      <c r="G19" s="85"/>
      <c r="H19" s="85"/>
      <c r="I19" s="85"/>
      <c r="J19" s="85"/>
      <c r="K19" s="84" t="s">
        <v>306</v>
      </c>
      <c r="L19" s="84"/>
      <c r="M19" s="85" t="str">
        <f>IF(AO7=2,A8,IF(AO10=2,A11,IF(AO13=2,A14,IF(AO16=2,A17))))</f>
        <v>ＡＴＨＥＮＡ
（群馬県）</v>
      </c>
      <c r="N19" s="85"/>
      <c r="O19" s="85"/>
      <c r="P19" s="85"/>
      <c r="Q19" s="85"/>
      <c r="R19" s="85"/>
      <c r="S19" s="84" t="s">
        <v>307</v>
      </c>
      <c r="T19" s="84"/>
      <c r="U19" s="85" t="str">
        <f>IF(AO7=3,A8,IF(AO10=3,A11,IF(AO13=3,A14,IF(AO16=3,A17))))</f>
        <v>ａｍｕｌｅｔｓ
（東京都）</v>
      </c>
      <c r="V19" s="85"/>
      <c r="W19" s="85"/>
      <c r="X19" s="85"/>
      <c r="Y19" s="85"/>
      <c r="Z19" s="85"/>
      <c r="AA19" s="84" t="s">
        <v>308</v>
      </c>
      <c r="AB19" s="84"/>
      <c r="AC19" s="85" t="str">
        <f>IF(AO7=4,A8,IF(AO10=4,A11,IF(AO13=4,A14,IF(AO16=4,A17))))</f>
        <v>仁戸名ＶＣ
（千葉県）</v>
      </c>
      <c r="AD19" s="85"/>
      <c r="AE19" s="85"/>
      <c r="AF19" s="85"/>
      <c r="AG19" s="85"/>
      <c r="AH19" s="85"/>
      <c r="AI19" s="41"/>
      <c r="AJ19" s="54"/>
      <c r="AK19" s="54"/>
      <c r="AL19" s="55"/>
      <c r="AM19" s="55"/>
      <c r="AN19" s="54"/>
      <c r="AO19" s="54"/>
      <c r="AP19" s="56"/>
    </row>
    <row r="20" spans="1:42" s="3" customFormat="1" ht="17.25" customHeight="1" x14ac:dyDescent="0.4"/>
    <row r="21" spans="1:42" ht="17.25" customHeight="1" thickBot="1" x14ac:dyDescent="0.45">
      <c r="A21" s="2" t="s">
        <v>159</v>
      </c>
      <c r="B21" s="3"/>
      <c r="C21" s="3"/>
      <c r="D21" s="3"/>
      <c r="E21" s="3"/>
      <c r="F21" s="3"/>
      <c r="G21" s="4"/>
      <c r="H21" s="4"/>
      <c r="I21" s="4"/>
      <c r="J21" s="4"/>
      <c r="K21" s="4"/>
      <c r="L21" s="4"/>
      <c r="M21" s="4"/>
      <c r="N21" s="4"/>
      <c r="O21" s="4"/>
      <c r="P21" s="4"/>
      <c r="Q21" s="4"/>
      <c r="R21" s="4"/>
      <c r="S21" s="4"/>
      <c r="T21" s="4"/>
      <c r="U21" s="4"/>
      <c r="V21" s="4"/>
      <c r="W21" s="4"/>
      <c r="X21" s="4"/>
      <c r="Y21" s="4"/>
      <c r="Z21" s="4"/>
      <c r="AA21" s="4"/>
      <c r="AB21" s="4"/>
      <c r="AC21" s="4"/>
      <c r="AD21" s="4"/>
      <c r="AE21" s="5"/>
      <c r="AF21" s="4"/>
      <c r="AG21" s="4"/>
      <c r="AH21" s="4"/>
      <c r="AI21" s="4"/>
      <c r="AJ21" s="4"/>
      <c r="AK21" s="4"/>
      <c r="AL21" s="4"/>
      <c r="AM21" s="4"/>
      <c r="AN21" s="4"/>
      <c r="AO21" s="3"/>
    </row>
    <row r="22" spans="1:42" ht="17.25" customHeight="1" x14ac:dyDescent="0.15">
      <c r="A22" s="129"/>
      <c r="B22" s="130"/>
      <c r="C22" s="130"/>
      <c r="D22" s="130"/>
      <c r="E22" s="130"/>
      <c r="F22" s="131"/>
      <c r="G22" s="86">
        <f>A25</f>
        <v>5</v>
      </c>
      <c r="H22" s="87"/>
      <c r="I22" s="87"/>
      <c r="J22" s="87"/>
      <c r="K22" s="87"/>
      <c r="L22" s="88"/>
      <c r="M22" s="86">
        <f>A28</f>
        <v>6</v>
      </c>
      <c r="N22" s="87"/>
      <c r="O22" s="87"/>
      <c r="P22" s="87"/>
      <c r="Q22" s="87"/>
      <c r="R22" s="88"/>
      <c r="S22" s="86">
        <f>A31</f>
        <v>7</v>
      </c>
      <c r="T22" s="87"/>
      <c r="U22" s="87"/>
      <c r="V22" s="87"/>
      <c r="W22" s="87"/>
      <c r="X22" s="88"/>
      <c r="Y22" s="86">
        <f>A34</f>
        <v>8</v>
      </c>
      <c r="Z22" s="87"/>
      <c r="AA22" s="87"/>
      <c r="AB22" s="87"/>
      <c r="AC22" s="87"/>
      <c r="AD22" s="89"/>
      <c r="AE22" s="90" t="s">
        <v>0</v>
      </c>
      <c r="AF22" s="132" t="s">
        <v>1</v>
      </c>
      <c r="AG22" s="6" t="s">
        <v>2</v>
      </c>
      <c r="AH22" s="6" t="s">
        <v>3</v>
      </c>
      <c r="AI22" s="109" t="s">
        <v>2</v>
      </c>
      <c r="AJ22" s="110"/>
      <c r="AK22" s="111" t="s">
        <v>4</v>
      </c>
      <c r="AL22" s="111" t="s">
        <v>5</v>
      </c>
      <c r="AM22" s="114" t="s">
        <v>6</v>
      </c>
      <c r="AN22" s="115"/>
      <c r="AO22" s="120" t="s">
        <v>7</v>
      </c>
    </row>
    <row r="23" spans="1:42" ht="17.25" customHeight="1" x14ac:dyDescent="0.15">
      <c r="A23" s="93" t="s">
        <v>14</v>
      </c>
      <c r="B23" s="94"/>
      <c r="C23" s="94"/>
      <c r="D23" s="94"/>
      <c r="E23" s="94"/>
      <c r="F23" s="95"/>
      <c r="G23" s="96" t="s">
        <v>105</v>
      </c>
      <c r="H23" s="97"/>
      <c r="I23" s="97"/>
      <c r="J23" s="97"/>
      <c r="K23" s="97"/>
      <c r="L23" s="98"/>
      <c r="M23" s="96" t="s">
        <v>106</v>
      </c>
      <c r="N23" s="97"/>
      <c r="O23" s="97"/>
      <c r="P23" s="97"/>
      <c r="Q23" s="97"/>
      <c r="R23" s="98"/>
      <c r="S23" s="261" t="str">
        <f>IF(A32=""," ",A32)</f>
        <v>サマンサ
（埼玉県）</v>
      </c>
      <c r="T23" s="106"/>
      <c r="U23" s="106"/>
      <c r="V23" s="106"/>
      <c r="W23" s="106"/>
      <c r="X23" s="205"/>
      <c r="Y23" s="123" t="s">
        <v>107</v>
      </c>
      <c r="Z23" s="124"/>
      <c r="AA23" s="124"/>
      <c r="AB23" s="124"/>
      <c r="AC23" s="124"/>
      <c r="AD23" s="125"/>
      <c r="AE23" s="91"/>
      <c r="AF23" s="133"/>
      <c r="AG23" s="7"/>
      <c r="AH23" s="7"/>
      <c r="AI23" s="135" t="s">
        <v>3</v>
      </c>
      <c r="AJ23" s="136"/>
      <c r="AK23" s="112"/>
      <c r="AL23" s="112"/>
      <c r="AM23" s="116"/>
      <c r="AN23" s="117"/>
      <c r="AO23" s="121"/>
    </row>
    <row r="24" spans="1:42" ht="17.25" customHeight="1" thickBot="1" x14ac:dyDescent="0.2">
      <c r="A24" s="137"/>
      <c r="B24" s="138"/>
      <c r="C24" s="138"/>
      <c r="D24" s="138"/>
      <c r="E24" s="138"/>
      <c r="F24" s="139"/>
      <c r="G24" s="99"/>
      <c r="H24" s="100"/>
      <c r="I24" s="100"/>
      <c r="J24" s="100"/>
      <c r="K24" s="100"/>
      <c r="L24" s="101"/>
      <c r="M24" s="102"/>
      <c r="N24" s="103"/>
      <c r="O24" s="103"/>
      <c r="P24" s="103"/>
      <c r="Q24" s="103"/>
      <c r="R24" s="104"/>
      <c r="S24" s="202"/>
      <c r="T24" s="203"/>
      <c r="U24" s="203"/>
      <c r="V24" s="203"/>
      <c r="W24" s="203"/>
      <c r="X24" s="206"/>
      <c r="Y24" s="126"/>
      <c r="Z24" s="127"/>
      <c r="AA24" s="127"/>
      <c r="AB24" s="127"/>
      <c r="AC24" s="127"/>
      <c r="AD24" s="128"/>
      <c r="AE24" s="92"/>
      <c r="AF24" s="134"/>
      <c r="AG24" s="8" t="s">
        <v>8</v>
      </c>
      <c r="AH24" s="8" t="s">
        <v>8</v>
      </c>
      <c r="AI24" s="140" t="s">
        <v>9</v>
      </c>
      <c r="AJ24" s="141"/>
      <c r="AK24" s="113"/>
      <c r="AL24" s="113"/>
      <c r="AM24" s="118"/>
      <c r="AN24" s="119"/>
      <c r="AO24" s="122"/>
    </row>
    <row r="25" spans="1:42" ht="17.25" customHeight="1" x14ac:dyDescent="0.4">
      <c r="A25" s="142">
        <v>5</v>
      </c>
      <c r="B25" s="143"/>
      <c r="C25" s="143"/>
      <c r="D25" s="143"/>
      <c r="E25" s="143"/>
      <c r="F25" s="144"/>
      <c r="G25" s="145"/>
      <c r="H25" s="146"/>
      <c r="I25" s="146"/>
      <c r="J25" s="146"/>
      <c r="K25" s="146"/>
      <c r="L25" s="147"/>
      <c r="M25" s="33"/>
      <c r="N25" s="34"/>
      <c r="O25" s="35">
        <v>9</v>
      </c>
      <c r="P25" s="34" t="s">
        <v>304</v>
      </c>
      <c r="Q25" s="36">
        <v>15</v>
      </c>
      <c r="R25" s="37"/>
      <c r="S25" s="33"/>
      <c r="T25" s="34"/>
      <c r="U25" s="35">
        <v>15</v>
      </c>
      <c r="V25" s="34" t="s">
        <v>304</v>
      </c>
      <c r="W25" s="36">
        <v>8</v>
      </c>
      <c r="X25" s="37"/>
      <c r="Y25" s="33"/>
      <c r="Z25" s="34"/>
      <c r="AA25" s="35">
        <v>5</v>
      </c>
      <c r="AB25" s="34" t="s">
        <v>304</v>
      </c>
      <c r="AC25" s="36">
        <v>15</v>
      </c>
      <c r="AD25" s="34"/>
      <c r="AE25" s="154">
        <f>COUNTIF(A25:AD27,"○")</f>
        <v>1</v>
      </c>
      <c r="AF25" s="157">
        <f>COUNTIF(A25:AD27,"●")</f>
        <v>2</v>
      </c>
      <c r="AG25" s="157">
        <f>N26+T26+Z26</f>
        <v>2</v>
      </c>
      <c r="AH25" s="157">
        <f>R26+X26+AD26</f>
        <v>4</v>
      </c>
      <c r="AI25" s="160">
        <f>IF(AH25=0,"----",AG25/AH25)</f>
        <v>0.5</v>
      </c>
      <c r="AJ25" s="161"/>
      <c r="AK25" s="166">
        <f>SUM(,O25:O27,U25:U27,AA25:AA27)</f>
        <v>66</v>
      </c>
      <c r="AL25" s="166">
        <f>SUM(Q25:Q27,W25:W27,AC25:AC27)</f>
        <v>83</v>
      </c>
      <c r="AM25" s="160">
        <f>AK25/AL25</f>
        <v>0.79518072289156627</v>
      </c>
      <c r="AN25" s="161"/>
      <c r="AO25" s="169">
        <v>3</v>
      </c>
    </row>
    <row r="26" spans="1:42" ht="17.25" customHeight="1" x14ac:dyDescent="0.4">
      <c r="A26" s="96" t="s">
        <v>105</v>
      </c>
      <c r="B26" s="97"/>
      <c r="C26" s="97"/>
      <c r="D26" s="97"/>
      <c r="E26" s="97"/>
      <c r="F26" s="98"/>
      <c r="G26" s="148"/>
      <c r="H26" s="149"/>
      <c r="I26" s="149"/>
      <c r="J26" s="149"/>
      <c r="K26" s="149"/>
      <c r="L26" s="150"/>
      <c r="M26" s="38" t="str">
        <f>IF(N26&gt;R26,"○",IF(N26=R26,"△",IF(N26&lt;R26,"●")))</f>
        <v>●</v>
      </c>
      <c r="N26" s="39">
        <v>0</v>
      </c>
      <c r="O26" s="40">
        <v>10</v>
      </c>
      <c r="P26" s="41" t="str">
        <f>IF(O26="","","-")</f>
        <v>-</v>
      </c>
      <c r="Q26" s="42">
        <v>15</v>
      </c>
      <c r="R26" s="42">
        <v>2</v>
      </c>
      <c r="S26" s="38" t="str">
        <f>IF(T26&gt;X26,"○",IF(T26=X26,"△",IF(T26&lt;X26,"●")))</f>
        <v>○</v>
      </c>
      <c r="T26" s="39">
        <v>2</v>
      </c>
      <c r="U26" s="40">
        <v>17</v>
      </c>
      <c r="V26" s="41" t="str">
        <f>IF(U26="","","-")</f>
        <v>-</v>
      </c>
      <c r="W26" s="42">
        <v>15</v>
      </c>
      <c r="X26" s="42">
        <v>0</v>
      </c>
      <c r="Y26" s="38" t="str">
        <f>IF(Z26&gt;AD26,"○",IF(Z26=AD26,"△",IF(Z26&lt;AD26,"●")))</f>
        <v>●</v>
      </c>
      <c r="Z26" s="39">
        <v>0</v>
      </c>
      <c r="AA26" s="40">
        <v>10</v>
      </c>
      <c r="AB26" s="41" t="str">
        <f>IF(AA26="","","-")</f>
        <v>-</v>
      </c>
      <c r="AC26" s="42">
        <v>15</v>
      </c>
      <c r="AD26" s="39">
        <v>2</v>
      </c>
      <c r="AE26" s="155"/>
      <c r="AF26" s="158"/>
      <c r="AG26" s="158"/>
      <c r="AH26" s="158"/>
      <c r="AI26" s="162"/>
      <c r="AJ26" s="163"/>
      <c r="AK26" s="167"/>
      <c r="AL26" s="167"/>
      <c r="AM26" s="162"/>
      <c r="AN26" s="163"/>
      <c r="AO26" s="170"/>
    </row>
    <row r="27" spans="1:42" ht="17.25" customHeight="1" thickBot="1" x14ac:dyDescent="0.45">
      <c r="A27" s="99"/>
      <c r="B27" s="100"/>
      <c r="C27" s="100"/>
      <c r="D27" s="100"/>
      <c r="E27" s="100"/>
      <c r="F27" s="101"/>
      <c r="G27" s="151"/>
      <c r="H27" s="152"/>
      <c r="I27" s="152"/>
      <c r="J27" s="152"/>
      <c r="K27" s="152"/>
      <c r="L27" s="153"/>
      <c r="M27" s="43"/>
      <c r="N27" s="44"/>
      <c r="O27" s="45"/>
      <c r="P27" s="44" t="str">
        <f>IF(O27="","","-")</f>
        <v/>
      </c>
      <c r="Q27" s="46"/>
      <c r="R27" s="47"/>
      <c r="S27" s="43"/>
      <c r="T27" s="44"/>
      <c r="U27" s="45"/>
      <c r="V27" s="44" t="str">
        <f>IF(U27="","","-")</f>
        <v/>
      </c>
      <c r="W27" s="46"/>
      <c r="X27" s="47"/>
      <c r="Y27" s="43"/>
      <c r="Z27" s="44"/>
      <c r="AA27" s="45"/>
      <c r="AB27" s="44" t="str">
        <f>IF(AA27="","","-")</f>
        <v/>
      </c>
      <c r="AC27" s="46"/>
      <c r="AD27" s="44"/>
      <c r="AE27" s="156"/>
      <c r="AF27" s="159"/>
      <c r="AG27" s="159"/>
      <c r="AH27" s="159"/>
      <c r="AI27" s="164"/>
      <c r="AJ27" s="165"/>
      <c r="AK27" s="168"/>
      <c r="AL27" s="168"/>
      <c r="AM27" s="164"/>
      <c r="AN27" s="165"/>
      <c r="AO27" s="171"/>
    </row>
    <row r="28" spans="1:42" ht="17.25" customHeight="1" x14ac:dyDescent="0.4">
      <c r="A28" s="172">
        <v>6</v>
      </c>
      <c r="B28" s="173"/>
      <c r="C28" s="173"/>
      <c r="D28" s="173"/>
      <c r="E28" s="173"/>
      <c r="F28" s="174"/>
      <c r="G28" s="33"/>
      <c r="H28" s="34"/>
      <c r="I28" s="35">
        <f>Q25</f>
        <v>15</v>
      </c>
      <c r="J28" s="34" t="s">
        <v>304</v>
      </c>
      <c r="K28" s="36">
        <f>O25</f>
        <v>9</v>
      </c>
      <c r="L28" s="37"/>
      <c r="M28" s="175"/>
      <c r="N28" s="149"/>
      <c r="O28" s="149"/>
      <c r="P28" s="149"/>
      <c r="Q28" s="149"/>
      <c r="R28" s="150"/>
      <c r="S28" s="33"/>
      <c r="T28" s="34"/>
      <c r="U28" s="35">
        <v>15</v>
      </c>
      <c r="V28" s="34" t="s">
        <v>304</v>
      </c>
      <c r="W28" s="36">
        <v>10</v>
      </c>
      <c r="X28" s="37"/>
      <c r="Y28" s="33"/>
      <c r="Z28" s="34"/>
      <c r="AA28" s="35">
        <v>7</v>
      </c>
      <c r="AB28" s="34" t="s">
        <v>304</v>
      </c>
      <c r="AC28" s="36">
        <v>15</v>
      </c>
      <c r="AD28" s="34"/>
      <c r="AE28" s="154">
        <f>COUNTIF(A28:AD30,"○")</f>
        <v>1</v>
      </c>
      <c r="AF28" s="157">
        <f>COUNTIF(A28:AD30,"●")</f>
        <v>2</v>
      </c>
      <c r="AG28" s="157">
        <f>H29+T29+Z29</f>
        <v>3</v>
      </c>
      <c r="AH28" s="157">
        <f>L29+X29+AD29</f>
        <v>4</v>
      </c>
      <c r="AI28" s="160">
        <f>IF(AH28=0,"----",AG28/AH28)</f>
        <v>0.75</v>
      </c>
      <c r="AJ28" s="161"/>
      <c r="AK28" s="166">
        <f>SUM(I28:I30,U28:U30,AA28:AA30)</f>
        <v>79</v>
      </c>
      <c r="AL28" s="166">
        <f>SUM(K28:K30,W28:W30,AC28:AC30)</f>
        <v>89</v>
      </c>
      <c r="AM28" s="160">
        <f>AK28/AL28</f>
        <v>0.88764044943820219</v>
      </c>
      <c r="AN28" s="161"/>
      <c r="AO28" s="181">
        <v>2</v>
      </c>
    </row>
    <row r="29" spans="1:42" ht="17.25" customHeight="1" x14ac:dyDescent="0.4">
      <c r="A29" s="96" t="s">
        <v>106</v>
      </c>
      <c r="B29" s="97"/>
      <c r="C29" s="97"/>
      <c r="D29" s="97"/>
      <c r="E29" s="97"/>
      <c r="F29" s="98"/>
      <c r="G29" s="38" t="str">
        <f>IF(M26="○","●",IF(M26="△","△",IF(M26="●","○",IF(M26="",""))))</f>
        <v>○</v>
      </c>
      <c r="H29" s="39">
        <f>IF(R26="","",R26)</f>
        <v>2</v>
      </c>
      <c r="I29" s="40">
        <f>IF(Q26="","",Q26)</f>
        <v>15</v>
      </c>
      <c r="J29" s="41" t="str">
        <f>IF(I29="","","-")</f>
        <v>-</v>
      </c>
      <c r="K29" s="42">
        <f>IF(O26="","",O26)</f>
        <v>10</v>
      </c>
      <c r="L29" s="42">
        <f>IF(N26="","",N26)</f>
        <v>0</v>
      </c>
      <c r="M29" s="175"/>
      <c r="N29" s="149"/>
      <c r="O29" s="149"/>
      <c r="P29" s="149"/>
      <c r="Q29" s="149"/>
      <c r="R29" s="150"/>
      <c r="S29" s="38" t="str">
        <f>IF(T29&gt;X29,"○",IF(T29=X29,"△",IF(T29&lt;X29,"●")))</f>
        <v>●</v>
      </c>
      <c r="T29" s="39">
        <v>1</v>
      </c>
      <c r="U29" s="40">
        <v>12</v>
      </c>
      <c r="V29" s="41" t="str">
        <f>IF(U29="","","-")</f>
        <v>-</v>
      </c>
      <c r="W29" s="42">
        <v>15</v>
      </c>
      <c r="X29" s="42">
        <v>2</v>
      </c>
      <c r="Y29" s="38" t="str">
        <f>IF(Z29&gt;AD29,"○",IF(Z29=AD29,"△",IF(Z29&lt;AD29,"●")))</f>
        <v>●</v>
      </c>
      <c r="Z29" s="39">
        <v>0</v>
      </c>
      <c r="AA29" s="40">
        <v>7</v>
      </c>
      <c r="AB29" s="41" t="str">
        <f>IF(AA29="","","-")</f>
        <v>-</v>
      </c>
      <c r="AC29" s="42">
        <v>15</v>
      </c>
      <c r="AD29" s="39">
        <v>2</v>
      </c>
      <c r="AE29" s="155"/>
      <c r="AF29" s="158"/>
      <c r="AG29" s="158"/>
      <c r="AH29" s="158"/>
      <c r="AI29" s="162"/>
      <c r="AJ29" s="163"/>
      <c r="AK29" s="167"/>
      <c r="AL29" s="167"/>
      <c r="AM29" s="162"/>
      <c r="AN29" s="163"/>
      <c r="AO29" s="170"/>
    </row>
    <row r="30" spans="1:42" ht="17.25" customHeight="1" thickBot="1" x14ac:dyDescent="0.45">
      <c r="A30" s="102"/>
      <c r="B30" s="103"/>
      <c r="C30" s="103"/>
      <c r="D30" s="103"/>
      <c r="E30" s="103"/>
      <c r="F30" s="104"/>
      <c r="G30" s="43"/>
      <c r="H30" s="44"/>
      <c r="I30" s="45" t="str">
        <f>IF(Q27="","",Q27)</f>
        <v/>
      </c>
      <c r="J30" s="44" t="str">
        <f>IF(I30="","","-")</f>
        <v/>
      </c>
      <c r="K30" s="46" t="str">
        <f>IF(O27="","",O27)</f>
        <v/>
      </c>
      <c r="L30" s="47"/>
      <c r="M30" s="175"/>
      <c r="N30" s="149"/>
      <c r="O30" s="149"/>
      <c r="P30" s="149"/>
      <c r="Q30" s="149"/>
      <c r="R30" s="150"/>
      <c r="S30" s="43"/>
      <c r="T30" s="44"/>
      <c r="U30" s="45">
        <v>8</v>
      </c>
      <c r="V30" s="44" t="str">
        <f>IF(U30="","","-")</f>
        <v>-</v>
      </c>
      <c r="W30" s="46">
        <v>15</v>
      </c>
      <c r="X30" s="47"/>
      <c r="Y30" s="43"/>
      <c r="Z30" s="44"/>
      <c r="AA30" s="45"/>
      <c r="AB30" s="44" t="str">
        <f>IF(AA30="","","-")</f>
        <v/>
      </c>
      <c r="AC30" s="46"/>
      <c r="AD30" s="44"/>
      <c r="AE30" s="156"/>
      <c r="AF30" s="159"/>
      <c r="AG30" s="159"/>
      <c r="AH30" s="159"/>
      <c r="AI30" s="164"/>
      <c r="AJ30" s="165"/>
      <c r="AK30" s="168"/>
      <c r="AL30" s="168"/>
      <c r="AM30" s="164"/>
      <c r="AN30" s="165"/>
      <c r="AO30" s="182"/>
    </row>
    <row r="31" spans="1:42" ht="17.25" customHeight="1" x14ac:dyDescent="0.4">
      <c r="A31" s="176">
        <v>7</v>
      </c>
      <c r="B31" s="177"/>
      <c r="C31" s="177"/>
      <c r="D31" s="177"/>
      <c r="E31" s="177"/>
      <c r="F31" s="178"/>
      <c r="G31" s="33"/>
      <c r="H31" s="34"/>
      <c r="I31" s="35">
        <f>W25</f>
        <v>8</v>
      </c>
      <c r="J31" s="34" t="s">
        <v>304</v>
      </c>
      <c r="K31" s="36">
        <f>U25</f>
        <v>15</v>
      </c>
      <c r="L31" s="37"/>
      <c r="M31" s="33"/>
      <c r="N31" s="34"/>
      <c r="O31" s="35">
        <f>W28</f>
        <v>10</v>
      </c>
      <c r="P31" s="34" t="s">
        <v>304</v>
      </c>
      <c r="Q31" s="36">
        <f>U28</f>
        <v>15</v>
      </c>
      <c r="R31" s="37"/>
      <c r="S31" s="179"/>
      <c r="T31" s="146"/>
      <c r="U31" s="146"/>
      <c r="V31" s="146"/>
      <c r="W31" s="146"/>
      <c r="X31" s="147"/>
      <c r="Y31" s="33"/>
      <c r="Z31" s="34"/>
      <c r="AA31" s="35">
        <v>11</v>
      </c>
      <c r="AB31" s="34" t="s">
        <v>304</v>
      </c>
      <c r="AC31" s="36">
        <v>15</v>
      </c>
      <c r="AD31" s="34"/>
      <c r="AE31" s="154">
        <f>COUNTIF(A31:AD33,"○")</f>
        <v>1</v>
      </c>
      <c r="AF31" s="157">
        <f>COUNTIF(A31:AD33,"●")</f>
        <v>2</v>
      </c>
      <c r="AG31" s="157">
        <f>H32+N32+Z32</f>
        <v>2</v>
      </c>
      <c r="AH31" s="157">
        <f>L32+R32+AD32</f>
        <v>5</v>
      </c>
      <c r="AI31" s="160">
        <f>IF(AH31=0,"----",AG31/AH31)</f>
        <v>0.4</v>
      </c>
      <c r="AJ31" s="161"/>
      <c r="AK31" s="166">
        <f>SUM(I31:I33,O31:O33,AA31:AA33)</f>
        <v>83</v>
      </c>
      <c r="AL31" s="166">
        <f>SUM(K31:K33,Q31:Q33,AC31:AC33)</f>
        <v>97</v>
      </c>
      <c r="AM31" s="160">
        <f>AK31/AL31</f>
        <v>0.85567010309278346</v>
      </c>
      <c r="AN31" s="161"/>
      <c r="AO31" s="169">
        <v>4</v>
      </c>
    </row>
    <row r="32" spans="1:42" ht="17.25" customHeight="1" x14ac:dyDescent="0.4">
      <c r="A32" s="96" t="s">
        <v>85</v>
      </c>
      <c r="B32" s="97"/>
      <c r="C32" s="97"/>
      <c r="D32" s="97"/>
      <c r="E32" s="97"/>
      <c r="F32" s="98"/>
      <c r="G32" s="38" t="str">
        <f>IF(S26="○","●",IF(S26="△","△",IF(S26="●","○",IF(S26="",""))))</f>
        <v>●</v>
      </c>
      <c r="H32" s="39">
        <f>IF(X26="","",X26)</f>
        <v>0</v>
      </c>
      <c r="I32" s="40">
        <f>IF(W26="","",W26)</f>
        <v>15</v>
      </c>
      <c r="J32" s="41" t="str">
        <f>IF(I32="","","-")</f>
        <v>-</v>
      </c>
      <c r="K32" s="42">
        <f>IF(U26="","",U26)</f>
        <v>17</v>
      </c>
      <c r="L32" s="42">
        <f>IF(T26="","",T26)</f>
        <v>2</v>
      </c>
      <c r="M32" s="38" t="str">
        <f>IF(S29="○","●",IF(S29="△","△",IF(S29="●","○",IF(S29="",""))))</f>
        <v>○</v>
      </c>
      <c r="N32" s="39">
        <f>IF(X29="","",X29)</f>
        <v>2</v>
      </c>
      <c r="O32" s="40">
        <f>IF(W29="","",W29)</f>
        <v>15</v>
      </c>
      <c r="P32" s="41" t="str">
        <f>IF(O32="","","-")</f>
        <v>-</v>
      </c>
      <c r="Q32" s="42">
        <f>IF(U29="","",U29)</f>
        <v>12</v>
      </c>
      <c r="R32" s="42">
        <f>IF(T29="","",T29)</f>
        <v>1</v>
      </c>
      <c r="S32" s="175"/>
      <c r="T32" s="149"/>
      <c r="U32" s="149"/>
      <c r="V32" s="149"/>
      <c r="W32" s="149"/>
      <c r="X32" s="150"/>
      <c r="Y32" s="38" t="str">
        <f>IF(Z32&gt;AD32,"○",IF(Z32=AD32,"△",IF(Z32&lt;AD32,"●")))</f>
        <v>●</v>
      </c>
      <c r="Z32" s="39">
        <v>0</v>
      </c>
      <c r="AA32" s="40">
        <v>9</v>
      </c>
      <c r="AB32" s="41" t="str">
        <f>IF(AA32="","","-")</f>
        <v>-</v>
      </c>
      <c r="AC32" s="42">
        <v>15</v>
      </c>
      <c r="AD32" s="39">
        <v>2</v>
      </c>
      <c r="AE32" s="155"/>
      <c r="AF32" s="158"/>
      <c r="AG32" s="158"/>
      <c r="AH32" s="158"/>
      <c r="AI32" s="162"/>
      <c r="AJ32" s="163"/>
      <c r="AK32" s="167"/>
      <c r="AL32" s="167"/>
      <c r="AM32" s="162"/>
      <c r="AN32" s="163"/>
      <c r="AO32" s="170"/>
    </row>
    <row r="33" spans="1:42" ht="17.25" customHeight="1" thickBot="1" x14ac:dyDescent="0.45">
      <c r="A33" s="99"/>
      <c r="B33" s="100"/>
      <c r="C33" s="100"/>
      <c r="D33" s="100"/>
      <c r="E33" s="100"/>
      <c r="F33" s="101"/>
      <c r="G33" s="43"/>
      <c r="H33" s="44"/>
      <c r="I33" s="45" t="str">
        <f>IF(W27="","",W27)</f>
        <v/>
      </c>
      <c r="J33" s="44" t="str">
        <f>IF(I33="","","-")</f>
        <v/>
      </c>
      <c r="K33" s="46" t="str">
        <f>IF(U27="","",U27)</f>
        <v/>
      </c>
      <c r="L33" s="47"/>
      <c r="M33" s="43"/>
      <c r="N33" s="44"/>
      <c r="O33" s="45">
        <f>IF(W30="","",W30)</f>
        <v>15</v>
      </c>
      <c r="P33" s="44" t="str">
        <f>IF(O33="","","-")</f>
        <v>-</v>
      </c>
      <c r="Q33" s="46">
        <f>IF(U30="","",U30)</f>
        <v>8</v>
      </c>
      <c r="R33" s="47"/>
      <c r="S33" s="180"/>
      <c r="T33" s="152"/>
      <c r="U33" s="152"/>
      <c r="V33" s="152"/>
      <c r="W33" s="152"/>
      <c r="X33" s="153"/>
      <c r="Y33" s="43"/>
      <c r="Z33" s="44"/>
      <c r="AA33" s="45"/>
      <c r="AB33" s="44" t="str">
        <f>IF(AA33="","","-")</f>
        <v/>
      </c>
      <c r="AC33" s="46"/>
      <c r="AD33" s="44"/>
      <c r="AE33" s="156"/>
      <c r="AF33" s="159"/>
      <c r="AG33" s="159"/>
      <c r="AH33" s="159"/>
      <c r="AI33" s="164"/>
      <c r="AJ33" s="165"/>
      <c r="AK33" s="168"/>
      <c r="AL33" s="168"/>
      <c r="AM33" s="164"/>
      <c r="AN33" s="165"/>
      <c r="AO33" s="171"/>
    </row>
    <row r="34" spans="1:42" ht="17.25" customHeight="1" x14ac:dyDescent="0.4">
      <c r="A34" s="172">
        <v>8</v>
      </c>
      <c r="B34" s="173"/>
      <c r="C34" s="173"/>
      <c r="D34" s="173"/>
      <c r="E34" s="173"/>
      <c r="F34" s="174"/>
      <c r="G34" s="33"/>
      <c r="H34" s="34"/>
      <c r="I34" s="35">
        <f>AC25</f>
        <v>15</v>
      </c>
      <c r="J34" s="34" t="s">
        <v>304</v>
      </c>
      <c r="K34" s="36">
        <f>AA25</f>
        <v>5</v>
      </c>
      <c r="L34" s="37"/>
      <c r="M34" s="33"/>
      <c r="N34" s="34"/>
      <c r="O34" s="35">
        <f>AC28</f>
        <v>15</v>
      </c>
      <c r="P34" s="34" t="s">
        <v>304</v>
      </c>
      <c r="Q34" s="36">
        <f>AA28</f>
        <v>7</v>
      </c>
      <c r="R34" s="37"/>
      <c r="S34" s="33"/>
      <c r="T34" s="34"/>
      <c r="U34" s="35">
        <f>AC31</f>
        <v>15</v>
      </c>
      <c r="V34" s="34" t="s">
        <v>304</v>
      </c>
      <c r="W34" s="36">
        <f>AA31</f>
        <v>11</v>
      </c>
      <c r="X34" s="37"/>
      <c r="Y34" s="179"/>
      <c r="Z34" s="146"/>
      <c r="AA34" s="146"/>
      <c r="AB34" s="146"/>
      <c r="AC34" s="146"/>
      <c r="AD34" s="146"/>
      <c r="AE34" s="154">
        <f>COUNTIF(A34:AD36,"○")</f>
        <v>3</v>
      </c>
      <c r="AF34" s="157">
        <f>COUNTIF(A34:AD36,"●")</f>
        <v>0</v>
      </c>
      <c r="AG34" s="157">
        <f>H35+N35+T35</f>
        <v>6</v>
      </c>
      <c r="AH34" s="157">
        <f>L35+R35+X35</f>
        <v>0</v>
      </c>
      <c r="AI34" s="160" t="str">
        <f>IF(AH34=0,"----",AG34/AH34)</f>
        <v>----</v>
      </c>
      <c r="AJ34" s="161"/>
      <c r="AK34" s="166">
        <f>SUM(I34:I36,O34:O36,U34:U36)</f>
        <v>90</v>
      </c>
      <c r="AL34" s="166">
        <f>SUM(K34:K36,Q34:Q36,W34:W36)</f>
        <v>49</v>
      </c>
      <c r="AM34" s="160">
        <f>AK34/AL34</f>
        <v>1.8367346938775511</v>
      </c>
      <c r="AN34" s="161"/>
      <c r="AO34" s="169">
        <v>1</v>
      </c>
    </row>
    <row r="35" spans="1:42" ht="17.25" customHeight="1" x14ac:dyDescent="0.4">
      <c r="A35" s="123" t="s">
        <v>107</v>
      </c>
      <c r="B35" s="124"/>
      <c r="C35" s="124"/>
      <c r="D35" s="124"/>
      <c r="E35" s="124"/>
      <c r="F35" s="125"/>
      <c r="G35" s="38" t="str">
        <f>IF(Y26="○","●",IF(Y26="△","△",IF(Y26="●","○",IF(Y26="",""))))</f>
        <v>○</v>
      </c>
      <c r="H35" s="39">
        <f>IF(AD26="","",AD26)</f>
        <v>2</v>
      </c>
      <c r="I35" s="40">
        <f>IF(AC26="","",AC26)</f>
        <v>15</v>
      </c>
      <c r="J35" s="41" t="str">
        <f>IF(I35="","","-")</f>
        <v>-</v>
      </c>
      <c r="K35" s="42">
        <f>IF(AA26="","",AA26)</f>
        <v>10</v>
      </c>
      <c r="L35" s="42">
        <f>IF(Z26="","",Z26)</f>
        <v>0</v>
      </c>
      <c r="M35" s="38" t="str">
        <f>IF(Y29="○","●",IF(Y29="△","△",IF(Y29="●","○",IF(Y29="",""))))</f>
        <v>○</v>
      </c>
      <c r="N35" s="39">
        <f>IF(AD29="","",AD29)</f>
        <v>2</v>
      </c>
      <c r="O35" s="40">
        <f>IF(AC29="","",AC29)</f>
        <v>15</v>
      </c>
      <c r="P35" s="41" t="str">
        <f>IF(O35="","","-")</f>
        <v>-</v>
      </c>
      <c r="Q35" s="42">
        <f>IF(AA29="","",AA29)</f>
        <v>7</v>
      </c>
      <c r="R35" s="42">
        <f>IF(Z29="","",Z29)</f>
        <v>0</v>
      </c>
      <c r="S35" s="38" t="str">
        <f>IF(Y32="○","●",IF(Y32="△","△",IF(Y32="●","○",IF(Y32="",""))))</f>
        <v>○</v>
      </c>
      <c r="T35" s="39">
        <f>IF(AD32="","",AD32)</f>
        <v>2</v>
      </c>
      <c r="U35" s="40">
        <f>IF(AC32="","",AC32)</f>
        <v>15</v>
      </c>
      <c r="V35" s="41" t="str">
        <f>IF(U35="","","-")</f>
        <v>-</v>
      </c>
      <c r="W35" s="42">
        <f>IF(AA32="","",AA32)</f>
        <v>9</v>
      </c>
      <c r="X35" s="42">
        <f>IF(Z32="","",Z32)</f>
        <v>0</v>
      </c>
      <c r="Y35" s="175"/>
      <c r="Z35" s="149"/>
      <c r="AA35" s="149"/>
      <c r="AB35" s="149"/>
      <c r="AC35" s="149"/>
      <c r="AD35" s="149"/>
      <c r="AE35" s="155"/>
      <c r="AF35" s="158"/>
      <c r="AG35" s="158"/>
      <c r="AH35" s="158"/>
      <c r="AI35" s="162"/>
      <c r="AJ35" s="163"/>
      <c r="AK35" s="167"/>
      <c r="AL35" s="167"/>
      <c r="AM35" s="162"/>
      <c r="AN35" s="163"/>
      <c r="AO35" s="170"/>
    </row>
    <row r="36" spans="1:42" ht="17.25" customHeight="1" thickBot="1" x14ac:dyDescent="0.45">
      <c r="A36" s="126"/>
      <c r="B36" s="127"/>
      <c r="C36" s="127"/>
      <c r="D36" s="127"/>
      <c r="E36" s="127"/>
      <c r="F36" s="128"/>
      <c r="G36" s="43"/>
      <c r="H36" s="44"/>
      <c r="I36" s="45" t="str">
        <f>IF(AC27="","",AC27)</f>
        <v/>
      </c>
      <c r="J36" s="44" t="str">
        <f>IF(I36="","","-")</f>
        <v/>
      </c>
      <c r="K36" s="46" t="str">
        <f>IF(AA27="","",AA27)</f>
        <v/>
      </c>
      <c r="L36" s="47"/>
      <c r="M36" s="43"/>
      <c r="N36" s="44"/>
      <c r="O36" s="45" t="str">
        <f>IF(AC30="","",AC30)</f>
        <v/>
      </c>
      <c r="P36" s="44" t="str">
        <f>IF(O36="","","-")</f>
        <v/>
      </c>
      <c r="Q36" s="46" t="str">
        <f>IF(AA30="","",AA30)</f>
        <v/>
      </c>
      <c r="R36" s="47"/>
      <c r="S36" s="43"/>
      <c r="T36" s="44"/>
      <c r="U36" s="45" t="str">
        <f>IF(AC33="","",AC33)</f>
        <v/>
      </c>
      <c r="V36" s="44" t="str">
        <f>IF(U36="","","-")</f>
        <v/>
      </c>
      <c r="W36" s="46" t="str">
        <f>IF(AA33="","",AA33)</f>
        <v/>
      </c>
      <c r="X36" s="47"/>
      <c r="Y36" s="180"/>
      <c r="Z36" s="152"/>
      <c r="AA36" s="152"/>
      <c r="AB36" s="152"/>
      <c r="AC36" s="152"/>
      <c r="AD36" s="152"/>
      <c r="AE36" s="156"/>
      <c r="AF36" s="159"/>
      <c r="AG36" s="159"/>
      <c r="AH36" s="159"/>
      <c r="AI36" s="164"/>
      <c r="AJ36" s="165"/>
      <c r="AK36" s="168"/>
      <c r="AL36" s="168"/>
      <c r="AM36" s="164"/>
      <c r="AN36" s="165"/>
      <c r="AO36" s="171"/>
    </row>
    <row r="37" spans="1:42" s="57" customFormat="1" ht="15.75" customHeight="1" x14ac:dyDescent="0.4">
      <c r="A37" s="53"/>
      <c r="B37" s="53"/>
      <c r="C37" s="84" t="s">
        <v>305</v>
      </c>
      <c r="D37" s="84"/>
      <c r="E37" s="85" t="str">
        <f>IF(AO25=1,A26,IF(AO28=1,A29,IF(AO31=1,A32,IF(AO34=1,A35))))</f>
        <v>市川大門
（山梨県）</v>
      </c>
      <c r="F37" s="85"/>
      <c r="G37" s="85"/>
      <c r="H37" s="85"/>
      <c r="I37" s="85"/>
      <c r="J37" s="85"/>
      <c r="K37" s="84" t="s">
        <v>306</v>
      </c>
      <c r="L37" s="84"/>
      <c r="M37" s="85" t="str">
        <f>IF(AO25=2,A26,IF(AO28=2,A29,IF(AO31=2,A32,IF(AO34=2,A35))))</f>
        <v>下妻ＳＶＣ笑
（茨城県）</v>
      </c>
      <c r="N37" s="85"/>
      <c r="O37" s="85"/>
      <c r="P37" s="85"/>
      <c r="Q37" s="85"/>
      <c r="R37" s="85"/>
      <c r="S37" s="84" t="s">
        <v>307</v>
      </c>
      <c r="T37" s="84"/>
      <c r="U37" s="85" t="str">
        <f>IF(AO25=3,A26,IF(AO28=3,A29,IF(AO31=3,A32,IF(AO34=3,A35))))</f>
        <v>フェニックス
（栃木県）</v>
      </c>
      <c r="V37" s="85"/>
      <c r="W37" s="85"/>
      <c r="X37" s="85"/>
      <c r="Y37" s="85"/>
      <c r="Z37" s="85"/>
      <c r="AA37" s="84" t="s">
        <v>308</v>
      </c>
      <c r="AB37" s="84"/>
      <c r="AC37" s="85" t="str">
        <f>IF(AO25=4,A26,IF(AO28=4,A29,IF(AO31=4,A32,IF(AO34=4,A35))))</f>
        <v>サマンサ
（埼玉県）</v>
      </c>
      <c r="AD37" s="85"/>
      <c r="AE37" s="85"/>
      <c r="AF37" s="85"/>
      <c r="AG37" s="85"/>
      <c r="AH37" s="85"/>
      <c r="AI37" s="41"/>
      <c r="AJ37" s="54"/>
      <c r="AK37" s="54"/>
      <c r="AL37" s="55"/>
      <c r="AM37" s="55"/>
      <c r="AN37" s="54"/>
      <c r="AO37" s="54"/>
      <c r="AP37" s="56"/>
    </row>
    <row r="38" spans="1:42" ht="17.25" customHeight="1" x14ac:dyDescent="0.4">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2" ht="15" customHeight="1" x14ac:dyDescent="0.4">
      <c r="A39" s="107" t="s">
        <v>11</v>
      </c>
      <c r="B39" s="107"/>
      <c r="C39" s="107"/>
      <c r="D39" s="107"/>
      <c r="E39" s="107"/>
    </row>
    <row r="40" spans="1:42" ht="15" customHeight="1" x14ac:dyDescent="0.4">
      <c r="A40" s="107"/>
      <c r="B40" s="107"/>
      <c r="C40" s="107"/>
      <c r="D40" s="107"/>
      <c r="E40" s="107"/>
    </row>
    <row r="41" spans="1:42" ht="17.25" customHeight="1" x14ac:dyDescent="0.4">
      <c r="E41" s="1" t="s">
        <v>160</v>
      </c>
      <c r="Z41" s="1" t="s">
        <v>167</v>
      </c>
    </row>
    <row r="42" spans="1:42" ht="17.25" customHeight="1" thickBot="1" x14ac:dyDescent="0.45">
      <c r="B42" s="1" t="s">
        <v>15</v>
      </c>
      <c r="J42" s="1">
        <v>15</v>
      </c>
      <c r="K42" s="10" t="s">
        <v>10</v>
      </c>
      <c r="L42" s="1">
        <v>13</v>
      </c>
      <c r="O42" s="1" t="s">
        <v>16</v>
      </c>
      <c r="W42" s="1" t="s">
        <v>19</v>
      </c>
      <c r="AE42" s="1">
        <v>17</v>
      </c>
      <c r="AF42" s="10" t="s">
        <v>10</v>
      </c>
      <c r="AG42" s="1">
        <v>16</v>
      </c>
      <c r="AJ42" s="1" t="s">
        <v>20</v>
      </c>
    </row>
    <row r="43" spans="1:42" ht="17.25" customHeight="1" thickTop="1" x14ac:dyDescent="0.4">
      <c r="B43" s="189" t="str">
        <f>U19</f>
        <v>ａｍｕｌｅｔｓ
（東京都）</v>
      </c>
      <c r="C43" s="190"/>
      <c r="D43" s="190"/>
      <c r="E43" s="190"/>
      <c r="F43" s="190"/>
      <c r="G43" s="191"/>
      <c r="I43" s="1">
        <v>2</v>
      </c>
      <c r="J43" s="1">
        <v>11</v>
      </c>
      <c r="K43" s="10" t="s">
        <v>10</v>
      </c>
      <c r="L43" s="1">
        <v>15</v>
      </c>
      <c r="M43" s="1">
        <v>1</v>
      </c>
      <c r="O43" s="183" t="str">
        <f>U37</f>
        <v>フェニックス
（栃木県）</v>
      </c>
      <c r="P43" s="184"/>
      <c r="Q43" s="184"/>
      <c r="R43" s="184"/>
      <c r="S43" s="184"/>
      <c r="T43" s="185"/>
      <c r="U43" s="10"/>
      <c r="W43" s="183" t="str">
        <f>AC19</f>
        <v>仁戸名ＶＣ
（千葉県）</v>
      </c>
      <c r="X43" s="184"/>
      <c r="Y43" s="184"/>
      <c r="Z43" s="184"/>
      <c r="AA43" s="184"/>
      <c r="AB43" s="185"/>
      <c r="AD43" s="1">
        <v>1</v>
      </c>
      <c r="AE43" s="1">
        <v>11</v>
      </c>
      <c r="AF43" s="10" t="s">
        <v>10</v>
      </c>
      <c r="AG43" s="1">
        <v>15</v>
      </c>
      <c r="AH43" s="1">
        <v>2</v>
      </c>
      <c r="AJ43" s="189" t="str">
        <f>AC37</f>
        <v>サマンサ
（埼玉県）</v>
      </c>
      <c r="AK43" s="190"/>
      <c r="AL43" s="190"/>
      <c r="AM43" s="190"/>
      <c r="AN43" s="190"/>
      <c r="AO43" s="191"/>
    </row>
    <row r="44" spans="1:42" ht="17.25" customHeight="1" thickBot="1" x14ac:dyDescent="0.45">
      <c r="B44" s="192"/>
      <c r="C44" s="193"/>
      <c r="D44" s="193"/>
      <c r="E44" s="193"/>
      <c r="F44" s="193"/>
      <c r="G44" s="194"/>
      <c r="J44" s="1">
        <v>15</v>
      </c>
      <c r="K44" s="10" t="s">
        <v>10</v>
      </c>
      <c r="L44" s="1">
        <v>12</v>
      </c>
      <c r="O44" s="186"/>
      <c r="P44" s="187"/>
      <c r="Q44" s="187"/>
      <c r="R44" s="187"/>
      <c r="S44" s="187"/>
      <c r="T44" s="188"/>
      <c r="U44" s="10"/>
      <c r="W44" s="186"/>
      <c r="X44" s="187"/>
      <c r="Y44" s="187"/>
      <c r="Z44" s="187"/>
      <c r="AA44" s="187"/>
      <c r="AB44" s="188"/>
      <c r="AE44" s="1">
        <v>9</v>
      </c>
      <c r="AF44" s="10" t="s">
        <v>10</v>
      </c>
      <c r="AG44" s="1">
        <v>15</v>
      </c>
      <c r="AJ44" s="192"/>
      <c r="AK44" s="193"/>
      <c r="AL44" s="193"/>
      <c r="AM44" s="193"/>
      <c r="AN44" s="193"/>
      <c r="AO44" s="194"/>
    </row>
    <row r="45" spans="1:42" ht="17.25" customHeight="1" thickTop="1" x14ac:dyDescent="0.4">
      <c r="G45" s="1" t="s">
        <v>12</v>
      </c>
      <c r="I45" s="11"/>
      <c r="J45" s="11" t="s">
        <v>163</v>
      </c>
      <c r="AB45" s="1" t="s">
        <v>12</v>
      </c>
      <c r="AD45" s="11"/>
      <c r="AE45" s="11" t="s">
        <v>165</v>
      </c>
    </row>
    <row r="46" spans="1:42" ht="17.25" customHeight="1" x14ac:dyDescent="0.4"/>
    <row r="47" spans="1:42" ht="17.25" customHeight="1" x14ac:dyDescent="0.4">
      <c r="E47" s="1" t="s">
        <v>161</v>
      </c>
      <c r="Z47" s="1" t="s">
        <v>162</v>
      </c>
    </row>
    <row r="48" spans="1:42" ht="17.25" customHeight="1" thickBot="1" x14ac:dyDescent="0.45">
      <c r="B48" s="1" t="s">
        <v>17</v>
      </c>
      <c r="J48" s="1">
        <v>8</v>
      </c>
      <c r="K48" s="10" t="s">
        <v>10</v>
      </c>
      <c r="L48" s="1">
        <v>15</v>
      </c>
      <c r="O48" s="1" t="s">
        <v>18</v>
      </c>
      <c r="W48" s="1" t="s">
        <v>21</v>
      </c>
      <c r="AE48" s="1">
        <v>11</v>
      </c>
      <c r="AF48" s="10" t="s">
        <v>10</v>
      </c>
      <c r="AG48" s="1">
        <v>15</v>
      </c>
      <c r="AJ48" s="1" t="s">
        <v>22</v>
      </c>
    </row>
    <row r="49" spans="1:56" ht="17.25" customHeight="1" thickTop="1" x14ac:dyDescent="0.4">
      <c r="B49" s="183" t="str">
        <f>E19</f>
        <v>ｒａｍ
（神奈川県）</v>
      </c>
      <c r="C49" s="184"/>
      <c r="D49" s="184"/>
      <c r="E49" s="184"/>
      <c r="F49" s="184"/>
      <c r="G49" s="185"/>
      <c r="I49" s="1">
        <v>0</v>
      </c>
      <c r="J49" s="1">
        <v>8</v>
      </c>
      <c r="K49" s="10" t="s">
        <v>10</v>
      </c>
      <c r="L49" s="1">
        <v>15</v>
      </c>
      <c r="M49" s="1">
        <v>2</v>
      </c>
      <c r="O49" s="189" t="str">
        <f>E37</f>
        <v>市川大門
（山梨県）</v>
      </c>
      <c r="P49" s="190"/>
      <c r="Q49" s="190"/>
      <c r="R49" s="190"/>
      <c r="S49" s="190"/>
      <c r="T49" s="191"/>
      <c r="U49" s="10"/>
      <c r="W49" s="183" t="str">
        <f>M19</f>
        <v>ＡＴＨＥＮＡ
（群馬県）</v>
      </c>
      <c r="X49" s="184"/>
      <c r="Y49" s="184"/>
      <c r="Z49" s="184"/>
      <c r="AA49" s="184"/>
      <c r="AB49" s="185"/>
      <c r="AD49" s="1">
        <v>1</v>
      </c>
      <c r="AE49" s="1">
        <v>16</v>
      </c>
      <c r="AF49" s="10" t="s">
        <v>10</v>
      </c>
      <c r="AG49" s="1">
        <v>14</v>
      </c>
      <c r="AH49" s="1">
        <v>2</v>
      </c>
      <c r="AJ49" s="189" t="str">
        <f>M37</f>
        <v>下妻ＳＶＣ笑
（茨城県）</v>
      </c>
      <c r="AK49" s="190"/>
      <c r="AL49" s="190"/>
      <c r="AM49" s="190"/>
      <c r="AN49" s="190"/>
      <c r="AO49" s="191"/>
    </row>
    <row r="50" spans="1:56" ht="17.25" customHeight="1" thickBot="1" x14ac:dyDescent="0.45">
      <c r="B50" s="186"/>
      <c r="C50" s="187"/>
      <c r="D50" s="187"/>
      <c r="E50" s="187"/>
      <c r="F50" s="187"/>
      <c r="G50" s="188"/>
      <c r="K50" s="10" t="s">
        <v>10</v>
      </c>
      <c r="O50" s="192"/>
      <c r="P50" s="193"/>
      <c r="Q50" s="193"/>
      <c r="R50" s="193"/>
      <c r="S50" s="193"/>
      <c r="T50" s="194"/>
      <c r="U50" s="10"/>
      <c r="W50" s="186"/>
      <c r="X50" s="187"/>
      <c r="Y50" s="187"/>
      <c r="Z50" s="187"/>
      <c r="AA50" s="187"/>
      <c r="AB50" s="188"/>
      <c r="AE50" s="1">
        <v>10</v>
      </c>
      <c r="AF50" s="10" t="s">
        <v>10</v>
      </c>
      <c r="AG50" s="1">
        <v>15</v>
      </c>
      <c r="AJ50" s="192"/>
      <c r="AK50" s="193"/>
      <c r="AL50" s="193"/>
      <c r="AM50" s="193"/>
      <c r="AN50" s="193"/>
      <c r="AO50" s="194"/>
    </row>
    <row r="51" spans="1:56" ht="17.25" customHeight="1" thickTop="1" x14ac:dyDescent="0.4">
      <c r="G51" s="1" t="s">
        <v>12</v>
      </c>
      <c r="I51" s="11"/>
      <c r="J51" s="11" t="s">
        <v>164</v>
      </c>
      <c r="AB51" s="1" t="s">
        <v>12</v>
      </c>
      <c r="AD51" s="11"/>
      <c r="AE51" s="11" t="s">
        <v>166</v>
      </c>
    </row>
    <row r="52" spans="1:56" ht="17.25" customHeight="1" x14ac:dyDescent="0.4"/>
    <row r="53" spans="1:56" ht="13.5" customHeight="1" x14ac:dyDescent="0.4">
      <c r="A53" s="107" t="s">
        <v>158</v>
      </c>
      <c r="B53" s="107"/>
      <c r="C53" s="107"/>
      <c r="D53" s="107"/>
      <c r="E53" s="107"/>
      <c r="I53" s="11"/>
      <c r="J53" s="11"/>
      <c r="AD53" s="11"/>
      <c r="AE53" s="11"/>
    </row>
    <row r="54" spans="1:56" ht="13.5" customHeight="1" x14ac:dyDescent="0.4">
      <c r="A54" s="107"/>
      <c r="B54" s="107"/>
      <c r="C54" s="107"/>
      <c r="D54" s="107"/>
      <c r="E54" s="107"/>
    </row>
    <row r="55" spans="1:56" ht="17.25" customHeight="1" x14ac:dyDescent="0.4">
      <c r="B55" s="108" t="s">
        <v>172</v>
      </c>
      <c r="C55" s="108"/>
      <c r="D55" s="108"/>
      <c r="E55" s="108"/>
      <c r="F55" s="108"/>
      <c r="G55" s="108"/>
      <c r="H55" s="108"/>
      <c r="I55" s="108"/>
      <c r="J55" s="108"/>
      <c r="K55" s="108"/>
      <c r="L55" s="108"/>
      <c r="M55" s="108"/>
      <c r="N55" s="108" t="s">
        <v>143</v>
      </c>
      <c r="O55" s="108"/>
      <c r="P55" s="108"/>
      <c r="Q55" s="108"/>
      <c r="R55" s="108"/>
      <c r="W55" s="108" t="s">
        <v>173</v>
      </c>
      <c r="X55" s="108"/>
      <c r="Y55" s="108"/>
      <c r="Z55" s="108"/>
      <c r="AA55" s="108"/>
      <c r="AB55" s="108"/>
      <c r="AC55" s="108"/>
      <c r="AD55" s="108"/>
      <c r="AE55" s="108"/>
      <c r="AF55" s="108"/>
      <c r="AG55" s="108"/>
      <c r="AH55" s="108"/>
      <c r="AI55" s="108" t="s">
        <v>143</v>
      </c>
      <c r="AJ55" s="108"/>
      <c r="AK55" s="108"/>
      <c r="AL55" s="108"/>
      <c r="AM55" s="108"/>
    </row>
    <row r="56" spans="1:56" ht="17.25" customHeight="1" x14ac:dyDescent="0.4">
      <c r="B56" s="24" t="s">
        <v>134</v>
      </c>
      <c r="C56" s="106" t="s">
        <v>168</v>
      </c>
      <c r="D56" s="106"/>
      <c r="E56" s="106"/>
      <c r="F56" s="106"/>
      <c r="G56" s="106"/>
      <c r="H56" s="29" t="s">
        <v>127</v>
      </c>
      <c r="I56" s="106" t="s">
        <v>171</v>
      </c>
      <c r="J56" s="106"/>
      <c r="K56" s="106"/>
      <c r="L56" s="106"/>
      <c r="M56" s="106"/>
      <c r="N56" s="106" t="s">
        <v>128</v>
      </c>
      <c r="O56" s="106"/>
      <c r="P56" s="106"/>
      <c r="Q56" s="106"/>
      <c r="R56" s="106"/>
      <c r="W56" s="24" t="s">
        <v>134</v>
      </c>
      <c r="X56" s="106" t="s">
        <v>174</v>
      </c>
      <c r="Y56" s="106"/>
      <c r="Z56" s="106"/>
      <c r="AA56" s="106"/>
      <c r="AB56" s="106"/>
      <c r="AC56" s="29" t="s">
        <v>127</v>
      </c>
      <c r="AD56" s="106" t="s">
        <v>176</v>
      </c>
      <c r="AE56" s="106"/>
      <c r="AF56" s="106"/>
      <c r="AG56" s="106"/>
      <c r="AH56" s="106"/>
      <c r="AI56" s="106" t="s">
        <v>128</v>
      </c>
      <c r="AJ56" s="106"/>
      <c r="AK56" s="106"/>
      <c r="AL56" s="106"/>
      <c r="AM56" s="106"/>
    </row>
    <row r="57" spans="1:56" ht="17.25" customHeight="1" x14ac:dyDescent="0.4">
      <c r="B57" s="24" t="s">
        <v>135</v>
      </c>
      <c r="C57" s="106" t="s">
        <v>169</v>
      </c>
      <c r="D57" s="106"/>
      <c r="E57" s="106"/>
      <c r="F57" s="106"/>
      <c r="G57" s="106"/>
      <c r="H57" s="29" t="s">
        <v>127</v>
      </c>
      <c r="I57" s="106" t="s">
        <v>170</v>
      </c>
      <c r="J57" s="106"/>
      <c r="K57" s="106"/>
      <c r="L57" s="106"/>
      <c r="M57" s="106"/>
      <c r="N57" s="106" t="s">
        <v>129</v>
      </c>
      <c r="O57" s="106"/>
      <c r="P57" s="106"/>
      <c r="Q57" s="106"/>
      <c r="R57" s="106"/>
      <c r="W57" s="24" t="s">
        <v>135</v>
      </c>
      <c r="X57" s="106" t="s">
        <v>175</v>
      </c>
      <c r="Y57" s="106"/>
      <c r="Z57" s="106"/>
      <c r="AA57" s="106"/>
      <c r="AB57" s="106"/>
      <c r="AC57" s="29" t="s">
        <v>127</v>
      </c>
      <c r="AD57" s="106" t="s">
        <v>133</v>
      </c>
      <c r="AE57" s="106"/>
      <c r="AF57" s="106"/>
      <c r="AG57" s="106"/>
      <c r="AH57" s="106"/>
      <c r="AI57" s="106" t="s">
        <v>129</v>
      </c>
      <c r="AJ57" s="106"/>
      <c r="AK57" s="106"/>
      <c r="AL57" s="106"/>
      <c r="AM57" s="106"/>
    </row>
    <row r="58" spans="1:56" ht="17.25" customHeight="1" x14ac:dyDescent="0.4">
      <c r="B58" s="24" t="s">
        <v>136</v>
      </c>
      <c r="C58" s="195" t="s">
        <v>177</v>
      </c>
      <c r="D58" s="196"/>
      <c r="E58" s="196"/>
      <c r="F58" s="196"/>
      <c r="G58" s="196"/>
      <c r="H58" s="196"/>
      <c r="I58" s="196"/>
      <c r="J58" s="196"/>
      <c r="K58" s="196"/>
      <c r="L58" s="196"/>
      <c r="M58" s="196"/>
      <c r="N58" s="196"/>
      <c r="O58" s="196"/>
      <c r="P58" s="196"/>
      <c r="Q58" s="196"/>
      <c r="R58" s="197"/>
      <c r="W58" s="24" t="s">
        <v>136</v>
      </c>
      <c r="X58" s="106" t="s">
        <v>174</v>
      </c>
      <c r="Y58" s="106"/>
      <c r="Z58" s="106"/>
      <c r="AA58" s="106"/>
      <c r="AB58" s="106"/>
      <c r="AC58" s="29" t="s">
        <v>127</v>
      </c>
      <c r="AD58" s="106" t="s">
        <v>133</v>
      </c>
      <c r="AE58" s="106"/>
      <c r="AF58" s="106"/>
      <c r="AG58" s="106"/>
      <c r="AH58" s="106"/>
      <c r="AI58" s="106" t="s">
        <v>175</v>
      </c>
      <c r="AJ58" s="106"/>
      <c r="AK58" s="106"/>
      <c r="AL58" s="106"/>
      <c r="AM58" s="106"/>
      <c r="AO58" s="26"/>
      <c r="AP58" s="26"/>
      <c r="AQ58" s="26"/>
      <c r="AR58" s="26"/>
      <c r="AS58" s="26"/>
      <c r="AT58" s="25"/>
      <c r="AU58" s="26"/>
      <c r="AV58" s="26"/>
      <c r="AW58" s="26"/>
      <c r="AX58" s="26"/>
      <c r="AY58" s="26"/>
      <c r="AZ58" s="26"/>
      <c r="BA58" s="26"/>
      <c r="BB58" s="26"/>
      <c r="BC58" s="26"/>
      <c r="BD58" s="26"/>
    </row>
    <row r="59" spans="1:56" ht="17.25" customHeight="1" x14ac:dyDescent="0.4">
      <c r="B59" s="24" t="s">
        <v>137</v>
      </c>
      <c r="C59" s="195" t="s">
        <v>177</v>
      </c>
      <c r="D59" s="196"/>
      <c r="E59" s="196"/>
      <c r="F59" s="196"/>
      <c r="G59" s="196"/>
      <c r="H59" s="196"/>
      <c r="I59" s="196"/>
      <c r="J59" s="196"/>
      <c r="K59" s="196"/>
      <c r="L59" s="196"/>
      <c r="M59" s="196"/>
      <c r="N59" s="196"/>
      <c r="O59" s="196"/>
      <c r="P59" s="196"/>
      <c r="Q59" s="196"/>
      <c r="R59" s="197"/>
      <c r="W59" s="24" t="s">
        <v>137</v>
      </c>
      <c r="X59" s="106" t="s">
        <v>168</v>
      </c>
      <c r="Y59" s="106"/>
      <c r="Z59" s="106"/>
      <c r="AA59" s="106"/>
      <c r="AB59" s="106"/>
      <c r="AC59" s="29" t="s">
        <v>127</v>
      </c>
      <c r="AD59" s="106" t="s">
        <v>170</v>
      </c>
      <c r="AE59" s="106"/>
      <c r="AF59" s="106"/>
      <c r="AG59" s="106"/>
      <c r="AH59" s="106"/>
      <c r="AI59" s="106" t="s">
        <v>169</v>
      </c>
      <c r="AJ59" s="106"/>
      <c r="AK59" s="106"/>
      <c r="AL59" s="106"/>
      <c r="AM59" s="106"/>
      <c r="AO59" s="26"/>
      <c r="AP59" s="26"/>
      <c r="AQ59" s="26"/>
      <c r="AR59" s="26"/>
      <c r="AS59" s="26"/>
      <c r="AT59" s="25"/>
      <c r="AU59" s="26"/>
      <c r="AV59" s="26"/>
      <c r="AW59" s="26"/>
      <c r="AX59" s="26"/>
      <c r="AY59" s="26"/>
      <c r="AZ59" s="26"/>
      <c r="BA59" s="26"/>
      <c r="BB59" s="26"/>
      <c r="BC59" s="26"/>
      <c r="BD59" s="26"/>
    </row>
    <row r="60" spans="1:56" ht="17.25" customHeight="1" x14ac:dyDescent="0.4">
      <c r="B60" s="24" t="s">
        <v>138</v>
      </c>
      <c r="C60" s="106" t="s">
        <v>175</v>
      </c>
      <c r="D60" s="106"/>
      <c r="E60" s="106"/>
      <c r="F60" s="106"/>
      <c r="G60" s="106"/>
      <c r="H60" s="29" t="s">
        <v>127</v>
      </c>
      <c r="I60" s="106" t="s">
        <v>176</v>
      </c>
      <c r="J60" s="106"/>
      <c r="K60" s="106"/>
      <c r="L60" s="106"/>
      <c r="M60" s="106"/>
      <c r="N60" s="106" t="s">
        <v>133</v>
      </c>
      <c r="O60" s="106"/>
      <c r="P60" s="106"/>
      <c r="Q60" s="106"/>
      <c r="R60" s="106"/>
      <c r="W60" s="24" t="s">
        <v>138</v>
      </c>
      <c r="X60" s="106" t="s">
        <v>169</v>
      </c>
      <c r="Y60" s="106"/>
      <c r="Z60" s="106"/>
      <c r="AA60" s="106"/>
      <c r="AB60" s="106"/>
      <c r="AC60" s="29" t="s">
        <v>127</v>
      </c>
      <c r="AD60" s="106" t="s">
        <v>171</v>
      </c>
      <c r="AE60" s="106"/>
      <c r="AF60" s="106"/>
      <c r="AG60" s="106"/>
      <c r="AH60" s="106"/>
      <c r="AI60" s="106" t="s">
        <v>170</v>
      </c>
      <c r="AJ60" s="106"/>
      <c r="AK60" s="106"/>
      <c r="AL60" s="106"/>
      <c r="AM60" s="106"/>
      <c r="AO60" s="26"/>
      <c r="AP60" s="26"/>
      <c r="AQ60" s="26"/>
      <c r="AR60" s="26"/>
      <c r="AS60" s="26"/>
      <c r="AT60" s="25"/>
      <c r="AU60" s="26"/>
      <c r="AV60" s="26"/>
      <c r="AW60" s="26"/>
      <c r="AX60" s="26"/>
      <c r="AY60" s="26"/>
      <c r="AZ60" s="26"/>
      <c r="BA60" s="26"/>
      <c r="BB60" s="26"/>
      <c r="BC60" s="26"/>
      <c r="BD60" s="26"/>
    </row>
    <row r="61" spans="1:56" ht="17.25" customHeight="1" x14ac:dyDescent="0.4">
      <c r="B61" s="24" t="s">
        <v>139</v>
      </c>
      <c r="C61" s="106" t="s">
        <v>174</v>
      </c>
      <c r="D61" s="106"/>
      <c r="E61" s="106"/>
      <c r="F61" s="106"/>
      <c r="G61" s="106"/>
      <c r="H61" s="29" t="s">
        <v>127</v>
      </c>
      <c r="I61" s="106" t="s">
        <v>175</v>
      </c>
      <c r="J61" s="106"/>
      <c r="K61" s="106"/>
      <c r="L61" s="106"/>
      <c r="M61" s="106"/>
      <c r="N61" s="106" t="s">
        <v>176</v>
      </c>
      <c r="O61" s="106"/>
      <c r="P61" s="106"/>
      <c r="Q61" s="106"/>
      <c r="R61" s="106"/>
      <c r="W61" s="24" t="s">
        <v>139</v>
      </c>
      <c r="X61" s="106" t="s">
        <v>168</v>
      </c>
      <c r="Y61" s="106"/>
      <c r="Z61" s="106"/>
      <c r="AA61" s="106"/>
      <c r="AB61" s="106"/>
      <c r="AC61" s="29" t="s">
        <v>127</v>
      </c>
      <c r="AD61" s="106" t="s">
        <v>169</v>
      </c>
      <c r="AE61" s="106"/>
      <c r="AF61" s="106"/>
      <c r="AG61" s="106"/>
      <c r="AH61" s="106"/>
      <c r="AI61" s="106" t="s">
        <v>171</v>
      </c>
      <c r="AJ61" s="106"/>
      <c r="AK61" s="106"/>
      <c r="AL61" s="106"/>
      <c r="AM61" s="106"/>
      <c r="AO61" s="26"/>
      <c r="AP61" s="26"/>
      <c r="AQ61" s="26"/>
      <c r="AR61" s="26"/>
      <c r="AS61" s="26"/>
      <c r="AT61" s="25"/>
      <c r="AU61" s="26"/>
      <c r="AV61" s="26"/>
      <c r="AW61" s="26"/>
      <c r="AX61" s="26"/>
      <c r="AY61" s="26"/>
      <c r="AZ61" s="26"/>
      <c r="BA61" s="26"/>
      <c r="BB61" s="26"/>
      <c r="BC61" s="26"/>
      <c r="BD61" s="26"/>
    </row>
    <row r="62" spans="1:56" ht="17.25" customHeight="1" x14ac:dyDescent="0.4">
      <c r="B62" s="24" t="s">
        <v>140</v>
      </c>
      <c r="C62" s="106" t="s">
        <v>133</v>
      </c>
      <c r="D62" s="106"/>
      <c r="E62" s="106"/>
      <c r="F62" s="106"/>
      <c r="G62" s="106"/>
      <c r="H62" s="29" t="s">
        <v>127</v>
      </c>
      <c r="I62" s="106" t="s">
        <v>176</v>
      </c>
      <c r="J62" s="106"/>
      <c r="K62" s="106"/>
      <c r="L62" s="106"/>
      <c r="M62" s="106"/>
      <c r="N62" s="106" t="s">
        <v>174</v>
      </c>
      <c r="O62" s="106"/>
      <c r="P62" s="106"/>
      <c r="Q62" s="106"/>
      <c r="R62" s="106"/>
      <c r="W62" s="24" t="s">
        <v>140</v>
      </c>
      <c r="X62" s="106" t="s">
        <v>170</v>
      </c>
      <c r="Y62" s="106"/>
      <c r="Z62" s="106"/>
      <c r="AA62" s="106"/>
      <c r="AB62" s="106"/>
      <c r="AC62" s="29" t="s">
        <v>127</v>
      </c>
      <c r="AD62" s="106" t="s">
        <v>171</v>
      </c>
      <c r="AE62" s="106"/>
      <c r="AF62" s="106"/>
      <c r="AG62" s="106"/>
      <c r="AH62" s="106"/>
      <c r="AI62" s="106" t="s">
        <v>168</v>
      </c>
      <c r="AJ62" s="106"/>
      <c r="AK62" s="106"/>
      <c r="AL62" s="106"/>
      <c r="AM62" s="106"/>
    </row>
    <row r="63" spans="1:56" ht="17.25" customHeight="1" x14ac:dyDescent="0.4">
      <c r="B63" s="24" t="s">
        <v>141</v>
      </c>
      <c r="C63" s="195" t="s">
        <v>177</v>
      </c>
      <c r="D63" s="196"/>
      <c r="E63" s="196"/>
      <c r="F63" s="196"/>
      <c r="G63" s="196"/>
      <c r="H63" s="196"/>
      <c r="I63" s="196"/>
      <c r="J63" s="196"/>
      <c r="K63" s="196"/>
      <c r="L63" s="196"/>
      <c r="M63" s="196"/>
      <c r="N63" s="196"/>
      <c r="O63" s="196"/>
      <c r="P63" s="196"/>
      <c r="Q63" s="196"/>
      <c r="R63" s="197"/>
      <c r="W63" s="24" t="s">
        <v>141</v>
      </c>
      <c r="X63" s="198" t="s">
        <v>152</v>
      </c>
      <c r="Y63" s="199"/>
      <c r="Z63" s="199"/>
      <c r="AA63" s="199"/>
      <c r="AB63" s="200"/>
      <c r="AC63" s="29" t="s">
        <v>127</v>
      </c>
      <c r="AD63" s="198" t="s">
        <v>154</v>
      </c>
      <c r="AE63" s="199"/>
      <c r="AF63" s="199"/>
      <c r="AG63" s="199"/>
      <c r="AH63" s="200"/>
      <c r="AI63" s="195" t="s">
        <v>219</v>
      </c>
      <c r="AJ63" s="196"/>
      <c r="AK63" s="196"/>
      <c r="AL63" s="196"/>
      <c r="AM63" s="197"/>
    </row>
    <row r="64" spans="1:56" ht="17.25" customHeight="1" x14ac:dyDescent="0.4">
      <c r="B64" s="24" t="s">
        <v>220</v>
      </c>
      <c r="C64" s="105" t="s">
        <v>147</v>
      </c>
      <c r="D64" s="105"/>
      <c r="E64" s="105"/>
      <c r="F64" s="105"/>
      <c r="G64" s="105"/>
      <c r="H64" s="29" t="s">
        <v>127</v>
      </c>
      <c r="I64" s="105" t="s">
        <v>148</v>
      </c>
      <c r="J64" s="105"/>
      <c r="K64" s="105"/>
      <c r="L64" s="105"/>
      <c r="M64" s="105"/>
      <c r="N64" s="106" t="s">
        <v>218</v>
      </c>
      <c r="O64" s="106"/>
      <c r="P64" s="106"/>
      <c r="Q64" s="106"/>
      <c r="R64" s="106"/>
      <c r="W64" s="24" t="s">
        <v>220</v>
      </c>
      <c r="X64" s="198" t="s">
        <v>153</v>
      </c>
      <c r="Y64" s="199"/>
      <c r="Z64" s="199"/>
      <c r="AA64" s="199"/>
      <c r="AB64" s="200"/>
      <c r="AC64" s="29" t="s">
        <v>127</v>
      </c>
      <c r="AD64" s="198" t="s">
        <v>155</v>
      </c>
      <c r="AE64" s="199"/>
      <c r="AF64" s="199"/>
      <c r="AG64" s="199"/>
      <c r="AH64" s="200"/>
      <c r="AI64" s="195" t="s">
        <v>144</v>
      </c>
      <c r="AJ64" s="196"/>
      <c r="AK64" s="196"/>
      <c r="AL64" s="196"/>
      <c r="AM64" s="197"/>
    </row>
    <row r="65" spans="2:39" ht="17.25" customHeight="1" x14ac:dyDescent="0.4">
      <c r="B65" s="24" t="s">
        <v>221</v>
      </c>
      <c r="C65" s="105" t="s">
        <v>149</v>
      </c>
      <c r="D65" s="105"/>
      <c r="E65" s="105"/>
      <c r="F65" s="105"/>
      <c r="G65" s="105"/>
      <c r="H65" s="29" t="s">
        <v>127</v>
      </c>
      <c r="I65" s="105" t="s">
        <v>150</v>
      </c>
      <c r="J65" s="105"/>
      <c r="K65" s="105"/>
      <c r="L65" s="105"/>
      <c r="M65" s="105"/>
      <c r="N65" s="106" t="s">
        <v>219</v>
      </c>
      <c r="O65" s="106"/>
      <c r="P65" s="106"/>
      <c r="Q65" s="106"/>
      <c r="R65" s="106"/>
      <c r="W65" s="24" t="s">
        <v>221</v>
      </c>
      <c r="X65" s="195" t="s">
        <v>177</v>
      </c>
      <c r="Y65" s="196"/>
      <c r="Z65" s="196"/>
      <c r="AA65" s="196"/>
      <c r="AB65" s="196"/>
      <c r="AC65" s="196"/>
      <c r="AD65" s="196"/>
      <c r="AE65" s="196"/>
      <c r="AF65" s="196"/>
      <c r="AG65" s="196"/>
      <c r="AH65" s="196"/>
      <c r="AI65" s="196"/>
      <c r="AJ65" s="196"/>
      <c r="AK65" s="196"/>
      <c r="AL65" s="196"/>
      <c r="AM65" s="197"/>
    </row>
  </sheetData>
  <mergeCells count="219">
    <mergeCell ref="A39:E40"/>
    <mergeCell ref="B43:G44"/>
    <mergeCell ref="O43:T44"/>
    <mergeCell ref="W43:AB44"/>
    <mergeCell ref="AJ43:AO44"/>
    <mergeCell ref="B49:G50"/>
    <mergeCell ref="O49:T50"/>
    <mergeCell ref="W49:AB50"/>
    <mergeCell ref="AJ49:AO50"/>
    <mergeCell ref="AI34:AJ36"/>
    <mergeCell ref="AK34:AK36"/>
    <mergeCell ref="AL34:AL36"/>
    <mergeCell ref="AM34:AN36"/>
    <mergeCell ref="AO34:AO36"/>
    <mergeCell ref="A35:F36"/>
    <mergeCell ref="A34:F34"/>
    <mergeCell ref="Y34:AD36"/>
    <mergeCell ref="AE34:AE36"/>
    <mergeCell ref="AF34:AF36"/>
    <mergeCell ref="AG34:AG36"/>
    <mergeCell ref="AH34:AH36"/>
    <mergeCell ref="AI31:AJ33"/>
    <mergeCell ref="AK31:AK33"/>
    <mergeCell ref="AL31:AL33"/>
    <mergeCell ref="AM31:AN33"/>
    <mergeCell ref="AO31:AO33"/>
    <mergeCell ref="A32:F33"/>
    <mergeCell ref="A31:F31"/>
    <mergeCell ref="S31:X33"/>
    <mergeCell ref="AE31:AE33"/>
    <mergeCell ref="AF31:AF33"/>
    <mergeCell ref="AG31:AG33"/>
    <mergeCell ref="AH31:AH33"/>
    <mergeCell ref="AI28:AJ30"/>
    <mergeCell ref="AK28:AK30"/>
    <mergeCell ref="AL28:AL30"/>
    <mergeCell ref="AM28:AN30"/>
    <mergeCell ref="AO28:AO30"/>
    <mergeCell ref="A29:F30"/>
    <mergeCell ref="A28:F28"/>
    <mergeCell ref="M28:R30"/>
    <mergeCell ref="AE28:AE30"/>
    <mergeCell ref="AF28:AF30"/>
    <mergeCell ref="AG28:AG30"/>
    <mergeCell ref="AH28:AH30"/>
    <mergeCell ref="AI25:AJ27"/>
    <mergeCell ref="AK25:AK27"/>
    <mergeCell ref="AL25:AL27"/>
    <mergeCell ref="AM25:AN27"/>
    <mergeCell ref="AO25:AO27"/>
    <mergeCell ref="A26:F27"/>
    <mergeCell ref="Y23:AD24"/>
    <mergeCell ref="AI23:AJ23"/>
    <mergeCell ref="A24:F24"/>
    <mergeCell ref="AI24:AJ24"/>
    <mergeCell ref="A25:F25"/>
    <mergeCell ref="G25:L27"/>
    <mergeCell ref="AE25:AE27"/>
    <mergeCell ref="AF25:AF27"/>
    <mergeCell ref="AG25:AG27"/>
    <mergeCell ref="AH25:AH27"/>
    <mergeCell ref="AF22:AF24"/>
    <mergeCell ref="AI22:AJ22"/>
    <mergeCell ref="AK22:AK24"/>
    <mergeCell ref="AL22:AL24"/>
    <mergeCell ref="AM22:AN24"/>
    <mergeCell ref="AO22:AO24"/>
    <mergeCell ref="A22:F22"/>
    <mergeCell ref="G22:L22"/>
    <mergeCell ref="AK16:AK18"/>
    <mergeCell ref="AL16:AL18"/>
    <mergeCell ref="AM16:AN18"/>
    <mergeCell ref="AO16:AO18"/>
    <mergeCell ref="A17:F18"/>
    <mergeCell ref="A16:F16"/>
    <mergeCell ref="Y16:AD18"/>
    <mergeCell ref="AE16:AE18"/>
    <mergeCell ref="AF16:AF18"/>
    <mergeCell ref="AG16:AG18"/>
    <mergeCell ref="AH16:AH18"/>
    <mergeCell ref="AI16:AJ18"/>
    <mergeCell ref="AI13:AJ15"/>
    <mergeCell ref="AK13:AK15"/>
    <mergeCell ref="AL13:AL15"/>
    <mergeCell ref="AM13:AN15"/>
    <mergeCell ref="AO13:AO15"/>
    <mergeCell ref="A14:F15"/>
    <mergeCell ref="A13:F13"/>
    <mergeCell ref="S13:X15"/>
    <mergeCell ref="AE13:AE15"/>
    <mergeCell ref="AF13:AF15"/>
    <mergeCell ref="AG13:AG15"/>
    <mergeCell ref="AH13:AH15"/>
    <mergeCell ref="AI10:AJ12"/>
    <mergeCell ref="AK10:AK12"/>
    <mergeCell ref="AL10:AL12"/>
    <mergeCell ref="AM10:AN12"/>
    <mergeCell ref="AO10:AO12"/>
    <mergeCell ref="A11:F12"/>
    <mergeCell ref="A10:F10"/>
    <mergeCell ref="M10:R12"/>
    <mergeCell ref="AE10:AE12"/>
    <mergeCell ref="AF10:AF12"/>
    <mergeCell ref="AG10:AG12"/>
    <mergeCell ref="AH10:AH12"/>
    <mergeCell ref="G4:L4"/>
    <mergeCell ref="M4:R4"/>
    <mergeCell ref="S4:X4"/>
    <mergeCell ref="Y4:AD4"/>
    <mergeCell ref="AE4:AE6"/>
    <mergeCell ref="A5:F5"/>
    <mergeCell ref="G5:L6"/>
    <mergeCell ref="M5:R6"/>
    <mergeCell ref="S5:X6"/>
    <mergeCell ref="AI7:AJ9"/>
    <mergeCell ref="A1:AO1"/>
    <mergeCell ref="AK7:AK9"/>
    <mergeCell ref="AL7:AL9"/>
    <mergeCell ref="AM7:AN9"/>
    <mergeCell ref="AO7:AO9"/>
    <mergeCell ref="A8:F9"/>
    <mergeCell ref="Y5:AD6"/>
    <mergeCell ref="AI5:AJ5"/>
    <mergeCell ref="A6:F6"/>
    <mergeCell ref="AI6:AJ6"/>
    <mergeCell ref="A7:F7"/>
    <mergeCell ref="G7:L9"/>
    <mergeCell ref="AE7:AE9"/>
    <mergeCell ref="AF7:AF9"/>
    <mergeCell ref="AG7:AG9"/>
    <mergeCell ref="AH7:AH9"/>
    <mergeCell ref="AF4:AF6"/>
    <mergeCell ref="AI4:AJ4"/>
    <mergeCell ref="AK4:AK6"/>
    <mergeCell ref="AL4:AL6"/>
    <mergeCell ref="AM4:AN6"/>
    <mergeCell ref="AO4:AO6"/>
    <mergeCell ref="A4:F4"/>
    <mergeCell ref="A53:E54"/>
    <mergeCell ref="B55:M55"/>
    <mergeCell ref="N55:R55"/>
    <mergeCell ref="W55:AH55"/>
    <mergeCell ref="AI55:AM55"/>
    <mergeCell ref="C56:G56"/>
    <mergeCell ref="I56:M56"/>
    <mergeCell ref="N56:R56"/>
    <mergeCell ref="X56:AB56"/>
    <mergeCell ref="AD56:AH56"/>
    <mergeCell ref="AI56:AM56"/>
    <mergeCell ref="C57:G57"/>
    <mergeCell ref="I57:M57"/>
    <mergeCell ref="N57:R57"/>
    <mergeCell ref="X57:AB57"/>
    <mergeCell ref="AD57:AH57"/>
    <mergeCell ref="AI57:AM57"/>
    <mergeCell ref="X58:AB58"/>
    <mergeCell ref="AD58:AH58"/>
    <mergeCell ref="AI58:AM58"/>
    <mergeCell ref="C58:R58"/>
    <mergeCell ref="N62:R62"/>
    <mergeCell ref="X62:AB62"/>
    <mergeCell ref="AD62:AH62"/>
    <mergeCell ref="AI62:AM62"/>
    <mergeCell ref="X59:AB59"/>
    <mergeCell ref="AD59:AH59"/>
    <mergeCell ref="AI59:AM59"/>
    <mergeCell ref="C60:G60"/>
    <mergeCell ref="I60:M60"/>
    <mergeCell ref="N60:R60"/>
    <mergeCell ref="X60:AB60"/>
    <mergeCell ref="AD60:AH60"/>
    <mergeCell ref="AI60:AM60"/>
    <mergeCell ref="C59:R59"/>
    <mergeCell ref="C61:G61"/>
    <mergeCell ref="I61:M61"/>
    <mergeCell ref="N61:R61"/>
    <mergeCell ref="X61:AB61"/>
    <mergeCell ref="AD61:AH61"/>
    <mergeCell ref="AI61:AM61"/>
    <mergeCell ref="C62:G62"/>
    <mergeCell ref="I62:M62"/>
    <mergeCell ref="C63:R63"/>
    <mergeCell ref="X65:AM65"/>
    <mergeCell ref="C65:G65"/>
    <mergeCell ref="I65:M65"/>
    <mergeCell ref="N65:R65"/>
    <mergeCell ref="X64:AB64"/>
    <mergeCell ref="AD64:AH64"/>
    <mergeCell ref="AI64:AM64"/>
    <mergeCell ref="X63:AB63"/>
    <mergeCell ref="AD63:AH63"/>
    <mergeCell ref="AI63:AM63"/>
    <mergeCell ref="C64:G64"/>
    <mergeCell ref="I64:M64"/>
    <mergeCell ref="N64:R64"/>
    <mergeCell ref="C37:D37"/>
    <mergeCell ref="E37:J37"/>
    <mergeCell ref="K37:L37"/>
    <mergeCell ref="M37:R37"/>
    <mergeCell ref="S37:T37"/>
    <mergeCell ref="U37:Z37"/>
    <mergeCell ref="AA37:AB37"/>
    <mergeCell ref="AC37:AH37"/>
    <mergeCell ref="C19:D19"/>
    <mergeCell ref="E19:J19"/>
    <mergeCell ref="K19:L19"/>
    <mergeCell ref="M19:R19"/>
    <mergeCell ref="S19:T19"/>
    <mergeCell ref="U19:Z19"/>
    <mergeCell ref="AA19:AB19"/>
    <mergeCell ref="AC19:AH19"/>
    <mergeCell ref="M22:R22"/>
    <mergeCell ref="S22:X22"/>
    <mergeCell ref="Y22:AD22"/>
    <mergeCell ref="AE22:AE24"/>
    <mergeCell ref="A23:F23"/>
    <mergeCell ref="G23:L24"/>
    <mergeCell ref="M23:R24"/>
    <mergeCell ref="S23:X24"/>
  </mergeCells>
  <phoneticPr fontId="1"/>
  <dataValidations count="2">
    <dataValidation imeMode="halfAlpha" allowBlank="1" showInputMessage="1" showErrorMessage="1" sqref="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JY7:JY15 TU7:TU15 ADQ7:ADQ15 ANM7:ANM15 AXI7:AXI15 BHE7:BHE15 BRA7:BRA15 CAW7:CAW15 CKS7:CKS15 CUO7:CUO15 DEK7:DEK15 DOG7:DOG15 DYC7:DYC15 EHY7:EHY15 ERU7:ERU15 FBQ7:FBQ15 FLM7:FLM15 FVI7:FVI15 GFE7:GFE15 GPA7:GPA15 GYW7:GYW15 HIS7:HIS15 HSO7:HSO15 ICK7:ICK15 IMG7:IMG15 IWC7:IWC15 JFY7:JFY15 JPU7:JPU15 JZQ7:JZQ15 KJM7:KJM15 KTI7:KTI15 LDE7:LDE15 LNA7:LNA15 LWW7:LWW15 MGS7:MGS15 MQO7:MQO15 NAK7:NAK15 NKG7:NKG15 NUC7:NUC15 ODY7:ODY15 ONU7:ONU15 OXQ7:OXQ15 PHM7:PHM15 PRI7:PRI15 QBE7:QBE15 QLA7:QLA15 QUW7:QUW15 RES7:RES15 ROO7:ROO15 RYK7:RYK15 SIG7:SIG15 SSC7:SSC15 TBY7:TBY15 TLU7:TLU15 TVQ7:TVQ15 UFM7:UFM15 UPI7:UPI15 UZE7:UZE15 VJA7:VJA15 VSW7:VSW15 WCS7:WCS15 WMO7:WMO15 WWK7:WWK15 JW7:JW15 TS7:TS15 ADO7:ADO15 ANK7:ANK15 AXG7:AXG15 BHC7:BHC15 BQY7:BQY15 CAU7:CAU15 CKQ7:CKQ15 CUM7:CUM15 DEI7:DEI15 DOE7:DOE15 DYA7:DYA15 EHW7:EHW15 ERS7:ERS15 FBO7:FBO15 FLK7:FLK15 FVG7:FVG15 GFC7:GFC15 GOY7:GOY15 GYU7:GYU15 HIQ7:HIQ15 HSM7:HSM15 ICI7:ICI15 IME7:IME15 IWA7:IWA15 JFW7:JFW15 JPS7:JPS15 JZO7:JZO15 KJK7:KJK15 KTG7:KTG15 LDC7:LDC15 LMY7:LMY15 LWU7:LWU15 MGQ7:MGQ15 MQM7:MQM15 NAI7:NAI15 NKE7:NKE15 NUA7:NUA15 ODW7:ODW15 ONS7:ONS15 OXO7:OXO15 PHK7:PHK15 PRG7:PRG15 QBC7:QBC15 QKY7:QKY15 QUU7:QUU15 REQ7:REQ15 ROM7:ROM15 RYI7:RYI15 SIE7:SIE15 SSA7:SSA15 TBW7:TBW15 TLS7:TLS15 TVO7:TVO15 UFK7:UFK15 UPG7:UPG15 UZC7:UZC15 VIY7:VIY15 VSU7:VSU15 WCQ7:WCQ15 WMM7:WMM15 WWI7:WWI15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JS7:JS12 TO7:TO12 ADK7:ADK12 ANG7:ANG12 AXC7:AXC12 BGY7:BGY12 BQU7:BQU12 CAQ7:CAQ12 CKM7:CKM12 CUI7:CUI12 DEE7:DEE12 DOA7:DOA12 DXW7:DXW12 EHS7:EHS12 ERO7:ERO12 FBK7:FBK12 FLG7:FLG12 FVC7:FVC12 GEY7:GEY12 GOU7:GOU12 GYQ7:GYQ12 HIM7:HIM12 HSI7:HSI12 ICE7:ICE12 IMA7:IMA12 IVW7:IVW12 JFS7:JFS12 JPO7:JPO12 JZK7:JZK12 KJG7:KJG12 KTC7:KTC12 LCY7:LCY12 LMU7:LMU12 LWQ7:LWQ12 MGM7:MGM12 MQI7:MQI12 NAE7:NAE12 NKA7:NKA12 NTW7:NTW12 ODS7:ODS12 ONO7:ONO12 OXK7:OXK12 PHG7:PHG12 PRC7:PRC12 QAY7:QAY12 QKU7:QKU12 QUQ7:QUQ12 REM7:REM12 ROI7:ROI12 RYE7:RYE12 SIA7:SIA12 SRW7:SRW12 TBS7:TBS12 TLO7:TLO12 TVK7:TVK12 UFG7:UFG12 UPC7:UPC12 UYY7:UYY12 VIU7:VIU12 VSQ7:VSQ12 WCM7:WCM12 WMI7:WMI12 WWE7:WWE12 JQ7:JQ12 TM7:TM12 ADI7:ADI12 ANE7:ANE12 AXA7:AXA12 BGW7:BGW12 BQS7:BQS12 CAO7:CAO12 CKK7:CKK12 CUG7:CUG12 DEC7:DEC12 DNY7:DNY12 DXU7:DXU12 EHQ7:EHQ12 ERM7:ERM12 FBI7:FBI12 FLE7:FLE12 FVA7:FVA12 GEW7:GEW12 GOS7:GOS12 GYO7:GYO12 HIK7:HIK12 HSG7:HSG12 ICC7:ICC12 ILY7:ILY12 IVU7:IVU12 JFQ7:JFQ12 JPM7:JPM12 JZI7:JZI12 KJE7:KJE12 KTA7:KTA12 LCW7:LCW12 LMS7:LMS12 LWO7:LWO12 MGK7:MGK12 MQG7:MQG12 NAC7:NAC12 NJY7:NJY12 NTU7:NTU12 ODQ7:ODQ12 ONM7:ONM12 OXI7:OXI12 PHE7:PHE12 PRA7:PRA12 QAW7:QAW12 QKS7:QKS12 QUO7:QUO12 REK7:REK12 ROG7:ROG12 RYC7:RYC12 SHY7:SHY12 SRU7:SRU12 TBQ7:TBQ12 TLM7:TLM12 TVI7:TVI12 UFE7:UFE12 UPA7:UPA12 UYW7:UYW12 VIS7:VIS12 VSO7:VSO12 WCK7:WCK12 WMG7:WMG12 WWC7:WWC12 JZ11 TV11 ADR11 ANN11 AXJ11 BHF11 BRB11 CAX11 CKT11 CUP11 DEL11 DOH11 DYD11 EHZ11 ERV11 FBR11 FLN11 FVJ11 GFF11 GPB11 GYX11 HIT11 HSP11 ICL11 IMH11 IWD11 JFZ11 JPV11 JZR11 KJN11 KTJ11 LDF11 LNB11 LWX11 MGT11 MQP11 NAL11 NKH11 NUD11 ODZ11 ONV11 OXR11 PHN11 PRJ11 QBF11 QLB11 QUX11 RET11 ROP11 RYL11 SIH11 SSD11 TBZ11 TLV11 TVR11 UFN11 UPJ11 UZF11 VJB11 VSX11 WCT11 WMP11 WWL11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JM7:JM9 TI7:TI9 ADE7:ADE9 ANA7:ANA9 AWW7:AWW9 BGS7:BGS9 BQO7:BQO9 CAK7:CAK9 CKG7:CKG9 CUC7:CUC9 DDY7:DDY9 DNU7:DNU9 DXQ7:DXQ9 EHM7:EHM9 ERI7:ERI9 FBE7:FBE9 FLA7:FLA9 FUW7:FUW9 GES7:GES9 GOO7:GOO9 GYK7:GYK9 HIG7:HIG9 HSC7:HSC9 IBY7:IBY9 ILU7:ILU9 IVQ7:IVQ9 JFM7:JFM9 JPI7:JPI9 JZE7:JZE9 KJA7:KJA9 KSW7:KSW9 LCS7:LCS9 LMO7:LMO9 LWK7:LWK9 MGG7:MGG9 MQC7:MQC9 MZY7:MZY9 NJU7:NJU9 NTQ7:NTQ9 ODM7:ODM9 ONI7:ONI9 OXE7:OXE9 PHA7:PHA9 PQW7:PQW9 QAS7:QAS9 QKO7:QKO9 QUK7:QUK9 REG7:REG9 ROC7:ROC9 RXY7:RXY9 SHU7:SHU9 SRQ7:SRQ9 TBM7:TBM9 TLI7:TLI9 TVE7:TVE9 UFA7:UFA9 UOW7:UOW9 UYS7:UYS9 VIO7:VIO9 VSK7:VSK9 WCG7:WCG9 WMC7:WMC9 WVY7:WVY9 JK7:JK9 TG7:TG9 ADC7:ADC9 AMY7:AMY9 AWU7:AWU9 BGQ7:BGQ9 BQM7:BQM9 CAI7:CAI9 CKE7:CKE9 CUA7:CUA9 DDW7:DDW9 DNS7:DNS9 DXO7:DXO9 EHK7:EHK9 ERG7:ERG9 FBC7:FBC9 FKY7:FKY9 FUU7:FUU9 GEQ7:GEQ9 GOM7:GOM9 GYI7:GYI9 HIE7:HIE9 HSA7:HSA9 IBW7:IBW9 ILS7:ILS9 IVO7:IVO9 JFK7:JFK9 JPG7:JPG9 JZC7:JZC9 KIY7:KIY9 KSU7:KSU9 LCQ7:LCQ9 LMM7:LMM9 LWI7:LWI9 MGE7:MGE9 MQA7:MQA9 MZW7:MZW9 NJS7:NJS9 NTO7:NTO9 ODK7:ODK9 ONG7:ONG9 OXC7:OXC9 PGY7:PGY9 PQU7:PQU9 QAQ7:QAQ9 QKM7:QKM9 QUI7:QUI9 REE7:REE9 ROA7:ROA9 RXW7:RXW9 SHS7:SHS9 SRO7:SRO9 TBK7:TBK9 TLG7:TLG9 TVC7:TVC9 UEY7:UEY9 UOU7:UOU9 UYQ7:UYQ9 VIM7:VIM9 VSI7:VSI9 WCE7:WCE9 WMA7:WMA9 WVW7:WVW9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X8 T17 W16:W18 X17 R17 N17 U7:U12 AD14 K10:K18 H11 L11 I10:I18 H17 Z14 H14 L14 L17 O13:O18 W7:W12 N14 N8 O7:O9 Q7:Q9 R8 AC7:AC15 AA7:AA15 R14 T11 X11 Z11 Z8 T8 U16:U18 AD11 AD8 AO7:AO18 WNB37 X26 T35 W34:W36 X35 R35 N35 U25:U30 AD32 K28:K36 H29 L29 I28:I36 H35 Z32 H32 L32 L35 O31:O36 W25:W30 N32 N26 O25:O27 Q25:Q27 R26 AC25:AC33 AA25:AA33 R32 T29 X29 Z29 Z26 T26 U34:U36 AD29 AD26 AO25:AO36 Q31:Q36 WWX37 AP37 KL37 UH37 AED37 ANZ37 AXV37 BHR37 BRN37 CBJ37 CLF37 CVB37 DEX37 DOT37 DYP37 EIL37 ESH37 FCD37 FLZ37 FVV37 GFR37 GPN37 GZJ37 HJF37 HTB37 ICX37 IMT37 IWP37 JGL37 JQH37 KAD37 KJZ37 KTV37 LDR37 LNN37 LXJ37 MHF37 MRB37 NAX37 NKT37 NUP37 OEL37 OOH37 OYD37 PHZ37 PRV37 QBR37 QLN37 QVJ37 RFF37 RPB37 RYX37 SIT37 SSP37 TCL37 TMH37 TWD37 UFZ37 UPV37 UZR37 VJN37 VTJ37 WDF37 Q13:Q18 WNB19 WWX19 AP19 KL19 UH19 AED19 ANZ19 AXV19 BHR19 BRN19 CBJ19 CLF19 CVB19 DEX19 DOT19 DYP19 EIL19 ESH19 FCD19 FLZ19 FVV19 GFR19 GPN19 GZJ19 HJF19 HTB19 ICX19 IMT19 IWP19 JGL19 JQH19 KAD19 KJZ19 KTV19 LDR19 LNN19 LXJ19 MHF19 MRB19 NAX19 NKT19 NUP19 OEL19 OOH19 OYD19 PHZ19 PRV19 QBR19 QLN19 QVJ19 RFF19 RPB19 RYX19 SIT19 SSP19 TCL19 TMH19 TWD19 UFZ19 UPV19 UZR19 VJN19 VTJ19 WDF19"/>
    <dataValidation imeMode="on" allowBlank="1" showInputMessage="1" showErrorMessage="1" sqref="A17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1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A35 A29 A26 A32 G5 M5 S5 Y5 G23 M23 Y23"/>
  </dataValidations>
  <pageMargins left="0.7" right="0.7" top="0.75" bottom="0.75" header="0.3" footer="0.3"/>
  <pageSetup paperSize="9" scale="6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3"/>
  <sheetViews>
    <sheetView tabSelected="1" workbookViewId="0">
      <selection activeCell="W40" sqref="W40"/>
    </sheetView>
  </sheetViews>
  <sheetFormatPr defaultColWidth="9" defaultRowHeight="13.5" x14ac:dyDescent="0.4"/>
  <cols>
    <col min="1" max="72" width="2.75" style="1" customWidth="1"/>
    <col min="73" max="16384" width="9" style="1"/>
  </cols>
  <sheetData>
    <row r="1" spans="1:41" ht="30" customHeight="1" x14ac:dyDescent="0.4">
      <c r="A1" s="107" t="s">
        <v>126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1" s="3" customFormat="1" ht="15.75" customHeight="1" thickBot="1" x14ac:dyDescent="0.45">
      <c r="A2" s="2" t="s">
        <v>249</v>
      </c>
      <c r="G2" s="4"/>
      <c r="H2" s="4"/>
      <c r="I2" s="4"/>
      <c r="J2" s="4"/>
      <c r="K2" s="4"/>
      <c r="L2" s="4"/>
      <c r="M2" s="4"/>
      <c r="N2" s="4"/>
      <c r="O2" s="4"/>
      <c r="P2" s="4"/>
      <c r="Q2" s="4"/>
      <c r="R2" s="4"/>
      <c r="S2" s="4"/>
      <c r="T2" s="4"/>
      <c r="U2" s="4"/>
      <c r="V2" s="4"/>
      <c r="W2" s="4"/>
      <c r="X2" s="4"/>
      <c r="Y2" s="4"/>
      <c r="Z2" s="4"/>
      <c r="AA2" s="4"/>
      <c r="AB2" s="4"/>
      <c r="AC2" s="4"/>
      <c r="AD2" s="4"/>
      <c r="AE2" s="5"/>
      <c r="AF2" s="4"/>
      <c r="AG2" s="4"/>
      <c r="AH2" s="4"/>
      <c r="AI2" s="4"/>
      <c r="AJ2" s="4"/>
      <c r="AK2" s="4"/>
      <c r="AL2" s="4"/>
      <c r="AM2" s="4"/>
      <c r="AN2" s="4"/>
    </row>
    <row r="3" spans="1:41" s="3" customFormat="1" ht="15" customHeight="1" x14ac:dyDescent="0.15">
      <c r="A3" s="129"/>
      <c r="B3" s="130"/>
      <c r="C3" s="130"/>
      <c r="D3" s="130"/>
      <c r="E3" s="130"/>
      <c r="F3" s="131"/>
      <c r="G3" s="86">
        <f>A6</f>
        <v>1</v>
      </c>
      <c r="H3" s="87"/>
      <c r="I3" s="87"/>
      <c r="J3" s="87"/>
      <c r="K3" s="87"/>
      <c r="L3" s="88"/>
      <c r="M3" s="86">
        <f>A9</f>
        <v>2</v>
      </c>
      <c r="N3" s="87"/>
      <c r="O3" s="87"/>
      <c r="P3" s="87"/>
      <c r="Q3" s="87"/>
      <c r="R3" s="88"/>
      <c r="S3" s="86">
        <f>A12</f>
        <v>3</v>
      </c>
      <c r="T3" s="87"/>
      <c r="U3" s="87"/>
      <c r="V3" s="87"/>
      <c r="W3" s="87"/>
      <c r="X3" s="88"/>
      <c r="Y3" s="86">
        <f>A15</f>
        <v>4</v>
      </c>
      <c r="Z3" s="87"/>
      <c r="AA3" s="87"/>
      <c r="AB3" s="87"/>
      <c r="AC3" s="87"/>
      <c r="AD3" s="89"/>
      <c r="AE3" s="90" t="s">
        <v>0</v>
      </c>
      <c r="AF3" s="132" t="s">
        <v>1</v>
      </c>
      <c r="AG3" s="6" t="s">
        <v>2</v>
      </c>
      <c r="AH3" s="6" t="s">
        <v>3</v>
      </c>
      <c r="AI3" s="109" t="s">
        <v>2</v>
      </c>
      <c r="AJ3" s="110"/>
      <c r="AK3" s="111" t="s">
        <v>4</v>
      </c>
      <c r="AL3" s="111" t="s">
        <v>5</v>
      </c>
      <c r="AM3" s="114" t="s">
        <v>6</v>
      </c>
      <c r="AN3" s="115"/>
      <c r="AO3" s="120" t="s">
        <v>7</v>
      </c>
    </row>
    <row r="4" spans="1:41" s="3" customFormat="1" ht="15" customHeight="1" x14ac:dyDescent="0.15">
      <c r="A4" s="93" t="s">
        <v>13</v>
      </c>
      <c r="B4" s="94"/>
      <c r="C4" s="94"/>
      <c r="D4" s="94"/>
      <c r="E4" s="94"/>
      <c r="F4" s="95"/>
      <c r="G4" s="96" t="s">
        <v>235</v>
      </c>
      <c r="H4" s="97"/>
      <c r="I4" s="97"/>
      <c r="J4" s="97"/>
      <c r="K4" s="97"/>
      <c r="L4" s="98"/>
      <c r="M4" s="96" t="s">
        <v>236</v>
      </c>
      <c r="N4" s="97"/>
      <c r="O4" s="97"/>
      <c r="P4" s="97"/>
      <c r="Q4" s="97"/>
      <c r="R4" s="98"/>
      <c r="S4" s="96" t="s">
        <v>117</v>
      </c>
      <c r="T4" s="97"/>
      <c r="U4" s="97"/>
      <c r="V4" s="97"/>
      <c r="W4" s="97"/>
      <c r="X4" s="98"/>
      <c r="Y4" s="123" t="s">
        <v>240</v>
      </c>
      <c r="Z4" s="124"/>
      <c r="AA4" s="124"/>
      <c r="AB4" s="124"/>
      <c r="AC4" s="124"/>
      <c r="AD4" s="125"/>
      <c r="AE4" s="91"/>
      <c r="AF4" s="133"/>
      <c r="AG4" s="7"/>
      <c r="AH4" s="7"/>
      <c r="AI4" s="135" t="s">
        <v>3</v>
      </c>
      <c r="AJ4" s="136"/>
      <c r="AK4" s="112"/>
      <c r="AL4" s="112"/>
      <c r="AM4" s="116"/>
      <c r="AN4" s="117"/>
      <c r="AO4" s="121"/>
    </row>
    <row r="5" spans="1:41" s="3" customFormat="1" ht="15" customHeight="1" thickBot="1" x14ac:dyDescent="0.2">
      <c r="A5" s="137"/>
      <c r="B5" s="138"/>
      <c r="C5" s="138"/>
      <c r="D5" s="138"/>
      <c r="E5" s="138"/>
      <c r="F5" s="139"/>
      <c r="G5" s="99"/>
      <c r="H5" s="100"/>
      <c r="I5" s="100"/>
      <c r="J5" s="100"/>
      <c r="K5" s="100"/>
      <c r="L5" s="101"/>
      <c r="M5" s="102"/>
      <c r="N5" s="103"/>
      <c r="O5" s="103"/>
      <c r="P5" s="103"/>
      <c r="Q5" s="103"/>
      <c r="R5" s="104"/>
      <c r="S5" s="102"/>
      <c r="T5" s="103"/>
      <c r="U5" s="103"/>
      <c r="V5" s="103"/>
      <c r="W5" s="103"/>
      <c r="X5" s="104"/>
      <c r="Y5" s="126"/>
      <c r="Z5" s="127"/>
      <c r="AA5" s="127"/>
      <c r="AB5" s="127"/>
      <c r="AC5" s="127"/>
      <c r="AD5" s="128"/>
      <c r="AE5" s="92"/>
      <c r="AF5" s="134"/>
      <c r="AG5" s="8" t="s">
        <v>8</v>
      </c>
      <c r="AH5" s="8" t="s">
        <v>8</v>
      </c>
      <c r="AI5" s="140" t="s">
        <v>9</v>
      </c>
      <c r="AJ5" s="141"/>
      <c r="AK5" s="113"/>
      <c r="AL5" s="113"/>
      <c r="AM5" s="118"/>
      <c r="AN5" s="119"/>
      <c r="AO5" s="122"/>
    </row>
    <row r="6" spans="1:41" s="3" customFormat="1" ht="15" customHeight="1" x14ac:dyDescent="0.4">
      <c r="A6" s="142">
        <v>1</v>
      </c>
      <c r="B6" s="143"/>
      <c r="C6" s="143"/>
      <c r="D6" s="143"/>
      <c r="E6" s="143"/>
      <c r="F6" s="144"/>
      <c r="G6" s="145"/>
      <c r="H6" s="146"/>
      <c r="I6" s="146"/>
      <c r="J6" s="146"/>
      <c r="K6" s="146"/>
      <c r="L6" s="147"/>
      <c r="M6" s="33"/>
      <c r="N6" s="34"/>
      <c r="O6" s="35">
        <v>15</v>
      </c>
      <c r="P6" s="34" t="s">
        <v>304</v>
      </c>
      <c r="Q6" s="36">
        <v>9</v>
      </c>
      <c r="R6" s="37"/>
      <c r="S6" s="145"/>
      <c r="T6" s="146"/>
      <c r="U6" s="146"/>
      <c r="V6" s="146"/>
      <c r="W6" s="146"/>
      <c r="X6" s="147"/>
      <c r="Y6" s="33"/>
      <c r="Z6" s="34"/>
      <c r="AA6" s="35">
        <v>15</v>
      </c>
      <c r="AB6" s="34" t="s">
        <v>304</v>
      </c>
      <c r="AC6" s="36">
        <v>11</v>
      </c>
      <c r="AD6" s="34"/>
      <c r="AE6" s="154">
        <f>COUNTIF(A6:AD8,"○")</f>
        <v>2</v>
      </c>
      <c r="AF6" s="157">
        <f>COUNTIF(A6:AD8,"●")</f>
        <v>0</v>
      </c>
      <c r="AG6" s="157">
        <f>N7+Z7</f>
        <v>4</v>
      </c>
      <c r="AH6" s="157">
        <f>R7+AD7</f>
        <v>0</v>
      </c>
      <c r="AI6" s="160" t="str">
        <f>IF(AH6=0,"----",AG6/AH6)</f>
        <v>----</v>
      </c>
      <c r="AJ6" s="161"/>
      <c r="AK6" s="166">
        <f>SUM(O6:O8,AA6:AA8)</f>
        <v>62</v>
      </c>
      <c r="AL6" s="166">
        <f>SUM(Q6:Q8,AC6:AC8)</f>
        <v>40</v>
      </c>
      <c r="AM6" s="160">
        <f>AK6/AL6</f>
        <v>1.55</v>
      </c>
      <c r="AN6" s="161"/>
      <c r="AO6" s="169">
        <v>1</v>
      </c>
    </row>
    <row r="7" spans="1:41" s="3" customFormat="1" ht="15" customHeight="1" x14ac:dyDescent="0.4">
      <c r="A7" s="96" t="s">
        <v>235</v>
      </c>
      <c r="B7" s="97"/>
      <c r="C7" s="97"/>
      <c r="D7" s="97"/>
      <c r="E7" s="97"/>
      <c r="F7" s="98"/>
      <c r="G7" s="148"/>
      <c r="H7" s="149"/>
      <c r="I7" s="149"/>
      <c r="J7" s="149"/>
      <c r="K7" s="149"/>
      <c r="L7" s="150"/>
      <c r="M7" s="38" t="str">
        <f>IF(N7&gt;R7,"○",IF(N7=R7,"△",IF(N7&lt;R7,"●")))</f>
        <v>○</v>
      </c>
      <c r="N7" s="39">
        <v>2</v>
      </c>
      <c r="O7" s="40">
        <v>17</v>
      </c>
      <c r="P7" s="41" t="str">
        <f>IF(O7="","","-")</f>
        <v>-</v>
      </c>
      <c r="Q7" s="42">
        <v>16</v>
      </c>
      <c r="R7" s="42">
        <v>0</v>
      </c>
      <c r="S7" s="148"/>
      <c r="T7" s="149"/>
      <c r="U7" s="149"/>
      <c r="V7" s="149"/>
      <c r="W7" s="149"/>
      <c r="X7" s="150"/>
      <c r="Y7" s="38" t="str">
        <f>IF(Z7&gt;AD7,"○",IF(Z7=AD7,"△",IF(Z7&lt;AD7,"●")))</f>
        <v>○</v>
      </c>
      <c r="Z7" s="39">
        <v>2</v>
      </c>
      <c r="AA7" s="40">
        <v>15</v>
      </c>
      <c r="AB7" s="41" t="str">
        <f>IF(AA7="","","-")</f>
        <v>-</v>
      </c>
      <c r="AC7" s="42">
        <v>4</v>
      </c>
      <c r="AD7" s="39">
        <v>0</v>
      </c>
      <c r="AE7" s="155"/>
      <c r="AF7" s="158"/>
      <c r="AG7" s="158"/>
      <c r="AH7" s="158"/>
      <c r="AI7" s="162"/>
      <c r="AJ7" s="163"/>
      <c r="AK7" s="167"/>
      <c r="AL7" s="167"/>
      <c r="AM7" s="162"/>
      <c r="AN7" s="163"/>
      <c r="AO7" s="170"/>
    </row>
    <row r="8" spans="1:41" s="3" customFormat="1" ht="15" customHeight="1" thickBot="1" x14ac:dyDescent="0.45">
      <c r="A8" s="99"/>
      <c r="B8" s="100"/>
      <c r="C8" s="100"/>
      <c r="D8" s="100"/>
      <c r="E8" s="100"/>
      <c r="F8" s="101"/>
      <c r="G8" s="151"/>
      <c r="H8" s="152"/>
      <c r="I8" s="152"/>
      <c r="J8" s="152"/>
      <c r="K8" s="152"/>
      <c r="L8" s="153"/>
      <c r="M8" s="43"/>
      <c r="N8" s="44"/>
      <c r="O8" s="45"/>
      <c r="P8" s="44" t="str">
        <f>IF(O8="","","-")</f>
        <v/>
      </c>
      <c r="Q8" s="46"/>
      <c r="R8" s="47"/>
      <c r="S8" s="151"/>
      <c r="T8" s="152"/>
      <c r="U8" s="152"/>
      <c r="V8" s="152"/>
      <c r="W8" s="152"/>
      <c r="X8" s="153"/>
      <c r="Y8" s="43"/>
      <c r="Z8" s="44"/>
      <c r="AA8" s="45"/>
      <c r="AB8" s="44" t="str">
        <f>IF(AA8="","","-")</f>
        <v/>
      </c>
      <c r="AC8" s="46"/>
      <c r="AD8" s="44"/>
      <c r="AE8" s="156"/>
      <c r="AF8" s="159"/>
      <c r="AG8" s="159"/>
      <c r="AH8" s="159"/>
      <c r="AI8" s="164"/>
      <c r="AJ8" s="165"/>
      <c r="AK8" s="168"/>
      <c r="AL8" s="168"/>
      <c r="AM8" s="164"/>
      <c r="AN8" s="165"/>
      <c r="AO8" s="171"/>
    </row>
    <row r="9" spans="1:41" s="3" customFormat="1" ht="15" customHeight="1" x14ac:dyDescent="0.4">
      <c r="A9" s="172">
        <v>2</v>
      </c>
      <c r="B9" s="173"/>
      <c r="C9" s="173"/>
      <c r="D9" s="173"/>
      <c r="E9" s="173"/>
      <c r="F9" s="174"/>
      <c r="G9" s="33"/>
      <c r="H9" s="34"/>
      <c r="I9" s="35">
        <f>Q6</f>
        <v>9</v>
      </c>
      <c r="J9" s="34" t="s">
        <v>304</v>
      </c>
      <c r="K9" s="36">
        <f>O6</f>
        <v>15</v>
      </c>
      <c r="L9" s="37"/>
      <c r="M9" s="175"/>
      <c r="N9" s="149"/>
      <c r="O9" s="149"/>
      <c r="P9" s="149"/>
      <c r="Q9" s="149"/>
      <c r="R9" s="150"/>
      <c r="S9" s="33"/>
      <c r="T9" s="34"/>
      <c r="U9" s="35">
        <v>15</v>
      </c>
      <c r="V9" s="34" t="s">
        <v>304</v>
      </c>
      <c r="W9" s="36">
        <v>10</v>
      </c>
      <c r="X9" s="37"/>
      <c r="Y9" s="145"/>
      <c r="Z9" s="146"/>
      <c r="AA9" s="146"/>
      <c r="AB9" s="146"/>
      <c r="AC9" s="146"/>
      <c r="AD9" s="146"/>
      <c r="AE9" s="154">
        <f>COUNTIF(A9:AD11,"○")</f>
        <v>1</v>
      </c>
      <c r="AF9" s="157">
        <f>COUNTIF(A9:AD11,"●")</f>
        <v>1</v>
      </c>
      <c r="AG9" s="157">
        <f>H10+T10</f>
        <v>2</v>
      </c>
      <c r="AH9" s="157">
        <f>L10+X10</f>
        <v>2</v>
      </c>
      <c r="AI9" s="160">
        <f>IF(AH9=0,"----",AG9/AH9)</f>
        <v>1</v>
      </c>
      <c r="AJ9" s="161"/>
      <c r="AK9" s="166">
        <f>SUM(U9:U11,I9:I11)</f>
        <v>55</v>
      </c>
      <c r="AL9" s="166">
        <f>SUM(W9:W11,K9:K11)</f>
        <v>49</v>
      </c>
      <c r="AM9" s="160">
        <f>AK9/AL9</f>
        <v>1.1224489795918366</v>
      </c>
      <c r="AN9" s="161"/>
      <c r="AO9" s="181">
        <v>2</v>
      </c>
    </row>
    <row r="10" spans="1:41" s="3" customFormat="1" ht="15" customHeight="1" x14ac:dyDescent="0.4">
      <c r="A10" s="96" t="s">
        <v>236</v>
      </c>
      <c r="B10" s="97"/>
      <c r="C10" s="97"/>
      <c r="D10" s="97"/>
      <c r="E10" s="97"/>
      <c r="F10" s="98"/>
      <c r="G10" s="38" t="str">
        <f>IF(M7="○","●",IF(M7="△","△",IF(M7="●","○",IF(M7="",""))))</f>
        <v>●</v>
      </c>
      <c r="H10" s="39">
        <f>IF(R7="","",R7)</f>
        <v>0</v>
      </c>
      <c r="I10" s="40">
        <f>IF(Q7="","",Q7)</f>
        <v>16</v>
      </c>
      <c r="J10" s="41" t="str">
        <f>IF(I10="","","-")</f>
        <v>-</v>
      </c>
      <c r="K10" s="42">
        <f>IF(O7="","",O7)</f>
        <v>17</v>
      </c>
      <c r="L10" s="42">
        <f>IF(N7="","",N7)</f>
        <v>2</v>
      </c>
      <c r="M10" s="175"/>
      <c r="N10" s="149"/>
      <c r="O10" s="149"/>
      <c r="P10" s="149"/>
      <c r="Q10" s="149"/>
      <c r="R10" s="150"/>
      <c r="S10" s="38" t="str">
        <f>IF(T10&gt;X10,"○",IF(T10=X10,"△",IF(T10&lt;X10,"●")))</f>
        <v>○</v>
      </c>
      <c r="T10" s="39">
        <v>2</v>
      </c>
      <c r="U10" s="40">
        <v>15</v>
      </c>
      <c r="V10" s="41" t="str">
        <f>IF(U10="","","-")</f>
        <v>-</v>
      </c>
      <c r="W10" s="42">
        <v>7</v>
      </c>
      <c r="X10" s="42">
        <v>0</v>
      </c>
      <c r="Y10" s="148"/>
      <c r="Z10" s="149"/>
      <c r="AA10" s="149"/>
      <c r="AB10" s="149"/>
      <c r="AC10" s="149"/>
      <c r="AD10" s="149"/>
      <c r="AE10" s="155"/>
      <c r="AF10" s="158"/>
      <c r="AG10" s="158"/>
      <c r="AH10" s="158"/>
      <c r="AI10" s="162"/>
      <c r="AJ10" s="163"/>
      <c r="AK10" s="167"/>
      <c r="AL10" s="167"/>
      <c r="AM10" s="162"/>
      <c r="AN10" s="163"/>
      <c r="AO10" s="170"/>
    </row>
    <row r="11" spans="1:41" s="3" customFormat="1" ht="15" customHeight="1" thickBot="1" x14ac:dyDescent="0.45">
      <c r="A11" s="102"/>
      <c r="B11" s="103"/>
      <c r="C11" s="103"/>
      <c r="D11" s="103"/>
      <c r="E11" s="103"/>
      <c r="F11" s="104"/>
      <c r="G11" s="43"/>
      <c r="H11" s="44"/>
      <c r="I11" s="45" t="str">
        <f>IF(Q8="","",Q8)</f>
        <v/>
      </c>
      <c r="J11" s="44" t="str">
        <f>IF(I11="","","-")</f>
        <v/>
      </c>
      <c r="K11" s="46" t="str">
        <f>IF(O8="","",O8)</f>
        <v/>
      </c>
      <c r="L11" s="47"/>
      <c r="M11" s="175"/>
      <c r="N11" s="149"/>
      <c r="O11" s="149"/>
      <c r="P11" s="149"/>
      <c r="Q11" s="149"/>
      <c r="R11" s="150"/>
      <c r="S11" s="43"/>
      <c r="T11" s="44"/>
      <c r="U11" s="45"/>
      <c r="V11" s="44" t="str">
        <f>IF(U11="","","-")</f>
        <v/>
      </c>
      <c r="W11" s="46"/>
      <c r="X11" s="47"/>
      <c r="Y11" s="151"/>
      <c r="Z11" s="152"/>
      <c r="AA11" s="152"/>
      <c r="AB11" s="152"/>
      <c r="AC11" s="152"/>
      <c r="AD11" s="152"/>
      <c r="AE11" s="156"/>
      <c r="AF11" s="159"/>
      <c r="AG11" s="159"/>
      <c r="AH11" s="159"/>
      <c r="AI11" s="164"/>
      <c r="AJ11" s="165"/>
      <c r="AK11" s="168"/>
      <c r="AL11" s="168"/>
      <c r="AM11" s="164"/>
      <c r="AN11" s="165"/>
      <c r="AO11" s="182"/>
    </row>
    <row r="12" spans="1:41" s="3" customFormat="1" ht="15" customHeight="1" x14ac:dyDescent="0.4">
      <c r="A12" s="176">
        <v>3</v>
      </c>
      <c r="B12" s="177"/>
      <c r="C12" s="177"/>
      <c r="D12" s="177"/>
      <c r="E12" s="177"/>
      <c r="F12" s="178"/>
      <c r="G12" s="145"/>
      <c r="H12" s="146"/>
      <c r="I12" s="146"/>
      <c r="J12" s="146"/>
      <c r="K12" s="146"/>
      <c r="L12" s="147"/>
      <c r="M12" s="33"/>
      <c r="N12" s="34"/>
      <c r="O12" s="35">
        <f>W9</f>
        <v>10</v>
      </c>
      <c r="P12" s="34" t="s">
        <v>304</v>
      </c>
      <c r="Q12" s="36">
        <f>U9</f>
        <v>15</v>
      </c>
      <c r="R12" s="37"/>
      <c r="S12" s="179"/>
      <c r="T12" s="146"/>
      <c r="U12" s="146"/>
      <c r="V12" s="146"/>
      <c r="W12" s="146"/>
      <c r="X12" s="147"/>
      <c r="Y12" s="33"/>
      <c r="Z12" s="34"/>
      <c r="AA12" s="35">
        <v>12</v>
      </c>
      <c r="AB12" s="34" t="s">
        <v>304</v>
      </c>
      <c r="AC12" s="36">
        <v>15</v>
      </c>
      <c r="AD12" s="34"/>
      <c r="AE12" s="154">
        <f>COUNTIF(A12:AD14,"○")</f>
        <v>0</v>
      </c>
      <c r="AF12" s="157">
        <f>COUNTIF(A12:AD14,"●")</f>
        <v>2</v>
      </c>
      <c r="AG12" s="157">
        <f>N13+Z13</f>
        <v>1</v>
      </c>
      <c r="AH12" s="157">
        <f>R13+AD13</f>
        <v>4</v>
      </c>
      <c r="AI12" s="160">
        <f>IF(AH12=0,"----",AG12/AH12)</f>
        <v>0.25</v>
      </c>
      <c r="AJ12" s="161"/>
      <c r="AK12" s="166">
        <f>SUM(O12:O14,AA12:AA14)</f>
        <v>61</v>
      </c>
      <c r="AL12" s="166">
        <f>SUM(Q12:Q14,AC12:AC14)</f>
        <v>76</v>
      </c>
      <c r="AM12" s="160">
        <f>AK12/AL12</f>
        <v>0.80263157894736847</v>
      </c>
      <c r="AN12" s="161"/>
      <c r="AO12" s="169">
        <v>4</v>
      </c>
    </row>
    <row r="13" spans="1:41" s="3" customFormat="1" ht="15" customHeight="1" x14ac:dyDescent="0.4">
      <c r="A13" s="96" t="s">
        <v>117</v>
      </c>
      <c r="B13" s="97"/>
      <c r="C13" s="97"/>
      <c r="D13" s="97"/>
      <c r="E13" s="97"/>
      <c r="F13" s="98"/>
      <c r="G13" s="148"/>
      <c r="H13" s="149"/>
      <c r="I13" s="149"/>
      <c r="J13" s="149"/>
      <c r="K13" s="149"/>
      <c r="L13" s="150"/>
      <c r="M13" s="38" t="str">
        <f>IF(S10="○","●",IF(S10="△","△",IF(S10="●","○",IF(S10="",""))))</f>
        <v>●</v>
      </c>
      <c r="N13" s="39">
        <f>IF(X10="","",X10)</f>
        <v>0</v>
      </c>
      <c r="O13" s="40">
        <f>IF(W10="","",W10)</f>
        <v>7</v>
      </c>
      <c r="P13" s="41" t="str">
        <f>IF(O13="","","-")</f>
        <v>-</v>
      </c>
      <c r="Q13" s="42">
        <f>IF(U10="","",U10)</f>
        <v>15</v>
      </c>
      <c r="R13" s="42">
        <f>IF(T10="","",T10)</f>
        <v>2</v>
      </c>
      <c r="S13" s="175"/>
      <c r="T13" s="149"/>
      <c r="U13" s="149"/>
      <c r="V13" s="149"/>
      <c r="W13" s="149"/>
      <c r="X13" s="150"/>
      <c r="Y13" s="38" t="str">
        <f>IF(Z13&gt;AD13,"○",IF(Z13=AD13,"△",IF(Z13&lt;AD13,"●")))</f>
        <v>●</v>
      </c>
      <c r="Z13" s="39">
        <v>1</v>
      </c>
      <c r="AA13" s="40">
        <v>16</v>
      </c>
      <c r="AB13" s="41" t="str">
        <f>IF(AA13="","","-")</f>
        <v>-</v>
      </c>
      <c r="AC13" s="42">
        <v>14</v>
      </c>
      <c r="AD13" s="39">
        <v>2</v>
      </c>
      <c r="AE13" s="155"/>
      <c r="AF13" s="158"/>
      <c r="AG13" s="158"/>
      <c r="AH13" s="158"/>
      <c r="AI13" s="162"/>
      <c r="AJ13" s="163"/>
      <c r="AK13" s="167"/>
      <c r="AL13" s="167"/>
      <c r="AM13" s="162"/>
      <c r="AN13" s="163"/>
      <c r="AO13" s="170"/>
    </row>
    <row r="14" spans="1:41" s="3" customFormat="1" ht="15" customHeight="1" thickBot="1" x14ac:dyDescent="0.45">
      <c r="A14" s="99"/>
      <c r="B14" s="100"/>
      <c r="C14" s="100"/>
      <c r="D14" s="100"/>
      <c r="E14" s="100"/>
      <c r="F14" s="101"/>
      <c r="G14" s="151"/>
      <c r="H14" s="152"/>
      <c r="I14" s="152"/>
      <c r="J14" s="152"/>
      <c r="K14" s="152"/>
      <c r="L14" s="153"/>
      <c r="M14" s="43"/>
      <c r="N14" s="44"/>
      <c r="O14" s="45" t="str">
        <f>IF(W11="","",W11)</f>
        <v/>
      </c>
      <c r="P14" s="44" t="str">
        <f>IF(O14="","","-")</f>
        <v/>
      </c>
      <c r="Q14" s="46" t="str">
        <f>IF(U11="","",U11)</f>
        <v/>
      </c>
      <c r="R14" s="47"/>
      <c r="S14" s="180"/>
      <c r="T14" s="152"/>
      <c r="U14" s="152"/>
      <c r="V14" s="152"/>
      <c r="W14" s="152"/>
      <c r="X14" s="153"/>
      <c r="Y14" s="43"/>
      <c r="Z14" s="44"/>
      <c r="AA14" s="45">
        <v>16</v>
      </c>
      <c r="AB14" s="44" t="str">
        <f>IF(AA14="","","-")</f>
        <v>-</v>
      </c>
      <c r="AC14" s="46">
        <v>17</v>
      </c>
      <c r="AD14" s="44"/>
      <c r="AE14" s="156"/>
      <c r="AF14" s="159"/>
      <c r="AG14" s="159"/>
      <c r="AH14" s="159"/>
      <c r="AI14" s="164"/>
      <c r="AJ14" s="165"/>
      <c r="AK14" s="168"/>
      <c r="AL14" s="168"/>
      <c r="AM14" s="164"/>
      <c r="AN14" s="165"/>
      <c r="AO14" s="171"/>
    </row>
    <row r="15" spans="1:41" s="3" customFormat="1" ht="15" customHeight="1" x14ac:dyDescent="0.4">
      <c r="A15" s="172">
        <v>4</v>
      </c>
      <c r="B15" s="173"/>
      <c r="C15" s="173"/>
      <c r="D15" s="173"/>
      <c r="E15" s="173"/>
      <c r="F15" s="174"/>
      <c r="G15" s="33"/>
      <c r="H15" s="34"/>
      <c r="I15" s="35">
        <f>AC6</f>
        <v>11</v>
      </c>
      <c r="J15" s="34" t="s">
        <v>304</v>
      </c>
      <c r="K15" s="36">
        <f>AA6</f>
        <v>15</v>
      </c>
      <c r="L15" s="37"/>
      <c r="M15" s="145"/>
      <c r="N15" s="146"/>
      <c r="O15" s="146"/>
      <c r="P15" s="146"/>
      <c r="Q15" s="146"/>
      <c r="R15" s="147"/>
      <c r="S15" s="33"/>
      <c r="T15" s="34"/>
      <c r="U15" s="35">
        <f>AC12</f>
        <v>15</v>
      </c>
      <c r="V15" s="34" t="s">
        <v>304</v>
      </c>
      <c r="W15" s="36">
        <f>AA12</f>
        <v>12</v>
      </c>
      <c r="X15" s="37"/>
      <c r="Y15" s="179"/>
      <c r="Z15" s="146"/>
      <c r="AA15" s="146"/>
      <c r="AB15" s="146"/>
      <c r="AC15" s="146"/>
      <c r="AD15" s="146"/>
      <c r="AE15" s="154">
        <f>COUNTIF(A15:AD17,"○")</f>
        <v>1</v>
      </c>
      <c r="AF15" s="157">
        <f>COUNTIF(A15:AD17,"●")</f>
        <v>1</v>
      </c>
      <c r="AG15" s="157">
        <f>H16+T16</f>
        <v>2</v>
      </c>
      <c r="AH15" s="157">
        <f>L16+X16</f>
        <v>3</v>
      </c>
      <c r="AI15" s="160">
        <f>IF(AH15=0,"----",AG15/AH15)</f>
        <v>0.66666666666666663</v>
      </c>
      <c r="AJ15" s="161"/>
      <c r="AK15" s="166">
        <f>SUM(I15:I17,U15:U17)</f>
        <v>61</v>
      </c>
      <c r="AL15" s="166">
        <f>SUM(K15:K17,W15:W17)</f>
        <v>74</v>
      </c>
      <c r="AM15" s="160">
        <f>AK15/AL15</f>
        <v>0.82432432432432434</v>
      </c>
      <c r="AN15" s="161"/>
      <c r="AO15" s="169">
        <v>3</v>
      </c>
    </row>
    <row r="16" spans="1:41" s="3" customFormat="1" ht="15" customHeight="1" x14ac:dyDescent="0.4">
      <c r="A16" s="123" t="s">
        <v>240</v>
      </c>
      <c r="B16" s="124"/>
      <c r="C16" s="124"/>
      <c r="D16" s="124"/>
      <c r="E16" s="124"/>
      <c r="F16" s="125"/>
      <c r="G16" s="38" t="str">
        <f>IF(Y7="○","●",IF(Y7="△","△",IF(Y7="●","○",IF(Y7="",""))))</f>
        <v>●</v>
      </c>
      <c r="H16" s="39">
        <f>IF(AD7="","",AD7)</f>
        <v>0</v>
      </c>
      <c r="I16" s="40">
        <f>IF(AC7="","",AC7)</f>
        <v>4</v>
      </c>
      <c r="J16" s="41" t="str">
        <f>IF(I16="","","-")</f>
        <v>-</v>
      </c>
      <c r="K16" s="42">
        <f>IF(AA7="","",AA7)</f>
        <v>15</v>
      </c>
      <c r="L16" s="42">
        <f>IF(Z7="","",Z7)</f>
        <v>2</v>
      </c>
      <c r="M16" s="148"/>
      <c r="N16" s="149"/>
      <c r="O16" s="149"/>
      <c r="P16" s="149"/>
      <c r="Q16" s="149"/>
      <c r="R16" s="150"/>
      <c r="S16" s="38" t="str">
        <f>IF(Y13="○","●",IF(Y13="△","△",IF(Y13="●","○",IF(Y13="",""))))</f>
        <v>○</v>
      </c>
      <c r="T16" s="39">
        <f>IF(AD13="","",AD13)</f>
        <v>2</v>
      </c>
      <c r="U16" s="40">
        <f>IF(AC13="","",AC13)</f>
        <v>14</v>
      </c>
      <c r="V16" s="41" t="str">
        <f>IF(U16="","","-")</f>
        <v>-</v>
      </c>
      <c r="W16" s="42">
        <f>IF(AA13="","",AA13)</f>
        <v>16</v>
      </c>
      <c r="X16" s="42">
        <f>IF(Z13="","",Z13)</f>
        <v>1</v>
      </c>
      <c r="Y16" s="175"/>
      <c r="Z16" s="149"/>
      <c r="AA16" s="149"/>
      <c r="AB16" s="149"/>
      <c r="AC16" s="149"/>
      <c r="AD16" s="149"/>
      <c r="AE16" s="155"/>
      <c r="AF16" s="158"/>
      <c r="AG16" s="158"/>
      <c r="AH16" s="158"/>
      <c r="AI16" s="162"/>
      <c r="AJ16" s="163"/>
      <c r="AK16" s="167"/>
      <c r="AL16" s="167"/>
      <c r="AM16" s="162"/>
      <c r="AN16" s="163"/>
      <c r="AO16" s="170"/>
    </row>
    <row r="17" spans="1:42" s="3" customFormat="1" ht="15" customHeight="1" thickBot="1" x14ac:dyDescent="0.45">
      <c r="A17" s="126"/>
      <c r="B17" s="127"/>
      <c r="C17" s="127"/>
      <c r="D17" s="127"/>
      <c r="E17" s="127"/>
      <c r="F17" s="128"/>
      <c r="G17" s="43"/>
      <c r="H17" s="44"/>
      <c r="I17" s="45" t="str">
        <f>IF(AC8="","",AC8)</f>
        <v/>
      </c>
      <c r="J17" s="44" t="str">
        <f>IF(I17="","","-")</f>
        <v/>
      </c>
      <c r="K17" s="46" t="str">
        <f>IF(AA8="","",AA8)</f>
        <v/>
      </c>
      <c r="L17" s="47"/>
      <c r="M17" s="151"/>
      <c r="N17" s="152"/>
      <c r="O17" s="152"/>
      <c r="P17" s="152"/>
      <c r="Q17" s="152"/>
      <c r="R17" s="153"/>
      <c r="S17" s="43"/>
      <c r="T17" s="44"/>
      <c r="U17" s="45">
        <f>IF(AC14="","",AC14)</f>
        <v>17</v>
      </c>
      <c r="V17" s="44" t="str">
        <f>IF(U17="","","-")</f>
        <v>-</v>
      </c>
      <c r="W17" s="46">
        <f>IF(AA14="","",AA14)</f>
        <v>16</v>
      </c>
      <c r="X17" s="47"/>
      <c r="Y17" s="180"/>
      <c r="Z17" s="152"/>
      <c r="AA17" s="152"/>
      <c r="AB17" s="152"/>
      <c r="AC17" s="152"/>
      <c r="AD17" s="152"/>
      <c r="AE17" s="156"/>
      <c r="AF17" s="159"/>
      <c r="AG17" s="159"/>
      <c r="AH17" s="159"/>
      <c r="AI17" s="164"/>
      <c r="AJ17" s="165"/>
      <c r="AK17" s="168"/>
      <c r="AL17" s="168"/>
      <c r="AM17" s="164"/>
      <c r="AN17" s="165"/>
      <c r="AO17" s="171"/>
    </row>
    <row r="18" spans="1:42" s="57" customFormat="1" ht="15.75" customHeight="1" x14ac:dyDescent="0.4">
      <c r="A18" s="53"/>
      <c r="B18" s="53"/>
      <c r="C18" s="84" t="s">
        <v>305</v>
      </c>
      <c r="D18" s="84"/>
      <c r="E18" s="85" t="str">
        <f>IF(AO6=1,A7,IF(AO9=1,A10,IF(AO12=1,A13,IF(AO15=1,A16))))</f>
        <v>石和体協
（山梨県）</v>
      </c>
      <c r="F18" s="85"/>
      <c r="G18" s="85"/>
      <c r="H18" s="85"/>
      <c r="I18" s="85"/>
      <c r="J18" s="85"/>
      <c r="K18" s="84" t="s">
        <v>306</v>
      </c>
      <c r="L18" s="84"/>
      <c r="M18" s="85" t="str">
        <f>IF(AO6=2,A7,IF(AO9=2,A10,IF(AO12=2,A13,IF(AO15=2,A16))))</f>
        <v>Ｌｅｇｅｎｄ
（茨城県）</v>
      </c>
      <c r="N18" s="85"/>
      <c r="O18" s="85"/>
      <c r="P18" s="85"/>
      <c r="Q18" s="85"/>
      <c r="R18" s="85"/>
      <c r="S18" s="84" t="s">
        <v>307</v>
      </c>
      <c r="T18" s="84"/>
      <c r="U18" s="85" t="str">
        <f>IF(AO6=3,A7,IF(AO9=3,A10,IF(AO12=3,A13,IF(AO15=3,A16))))</f>
        <v>ｃｏｌｏｒｓ
（栃木県）</v>
      </c>
      <c r="V18" s="85"/>
      <c r="W18" s="85"/>
      <c r="X18" s="85"/>
      <c r="Y18" s="85"/>
      <c r="Z18" s="85"/>
      <c r="AA18" s="84" t="s">
        <v>308</v>
      </c>
      <c r="AB18" s="84"/>
      <c r="AC18" s="85" t="str">
        <f>IF(AO6=4,A7,IF(AO9=4,A10,IF(AO12=4,A13,IF(AO15=4,A16))))</f>
        <v>FUJIMARU
（埼玉県）</v>
      </c>
      <c r="AD18" s="85"/>
      <c r="AE18" s="85"/>
      <c r="AF18" s="85"/>
      <c r="AG18" s="85"/>
      <c r="AH18" s="85"/>
      <c r="AI18" s="41"/>
      <c r="AJ18" s="54"/>
      <c r="AK18" s="54"/>
      <c r="AL18" s="55"/>
      <c r="AM18" s="55"/>
      <c r="AN18" s="54"/>
      <c r="AO18" s="54"/>
      <c r="AP18" s="56"/>
    </row>
    <row r="19" spans="1:42" s="3" customFormat="1" ht="15" customHeight="1" x14ac:dyDescent="0.4"/>
    <row r="20" spans="1:42" ht="15" customHeight="1" thickBot="1" x14ac:dyDescent="0.2">
      <c r="A20" s="9" t="s">
        <v>250</v>
      </c>
      <c r="B20" s="3"/>
      <c r="C20" s="3"/>
      <c r="D20" s="3"/>
      <c r="E20" s="3"/>
      <c r="F20" s="3"/>
      <c r="G20" s="4"/>
      <c r="H20" s="4"/>
      <c r="I20" s="4"/>
      <c r="J20" s="4"/>
      <c r="K20" s="4"/>
      <c r="L20" s="4"/>
      <c r="M20" s="4"/>
      <c r="N20" s="4"/>
      <c r="O20" s="4"/>
      <c r="P20" s="4"/>
      <c r="Q20" s="4"/>
      <c r="R20" s="4"/>
      <c r="S20" s="4"/>
      <c r="T20" s="4"/>
      <c r="U20" s="4"/>
      <c r="V20" s="4"/>
      <c r="W20" s="4"/>
      <c r="X20" s="4"/>
      <c r="Y20" s="4"/>
      <c r="Z20" s="4"/>
      <c r="AA20" s="4"/>
      <c r="AB20" s="4"/>
      <c r="AC20" s="4"/>
      <c r="AD20" s="4"/>
      <c r="AE20" s="5"/>
      <c r="AF20" s="4"/>
      <c r="AG20" s="4"/>
      <c r="AH20" s="4"/>
      <c r="AI20" s="4"/>
      <c r="AJ20" s="4"/>
      <c r="AK20" s="4"/>
      <c r="AL20" s="4"/>
      <c r="AM20" s="4"/>
      <c r="AN20" s="4"/>
      <c r="AO20" s="3"/>
    </row>
    <row r="21" spans="1:42" ht="15" customHeight="1" x14ac:dyDescent="0.15">
      <c r="A21" s="129"/>
      <c r="B21" s="130"/>
      <c r="C21" s="130"/>
      <c r="D21" s="130"/>
      <c r="E21" s="130"/>
      <c r="F21" s="131"/>
      <c r="G21" s="86">
        <f>A24</f>
        <v>5</v>
      </c>
      <c r="H21" s="87"/>
      <c r="I21" s="87"/>
      <c r="J21" s="87"/>
      <c r="K21" s="87"/>
      <c r="L21" s="88"/>
      <c r="M21" s="86">
        <f>A27</f>
        <v>6</v>
      </c>
      <c r="N21" s="87"/>
      <c r="O21" s="87"/>
      <c r="P21" s="87"/>
      <c r="Q21" s="87"/>
      <c r="R21" s="88"/>
      <c r="S21" s="86">
        <f>A30</f>
        <v>7</v>
      </c>
      <c r="T21" s="87"/>
      <c r="U21" s="87"/>
      <c r="V21" s="87"/>
      <c r="W21" s="87"/>
      <c r="X21" s="88"/>
      <c r="Y21" s="90" t="s">
        <v>0</v>
      </c>
      <c r="Z21" s="132" t="s">
        <v>1</v>
      </c>
      <c r="AA21" s="6" t="s">
        <v>2</v>
      </c>
      <c r="AB21" s="6" t="s">
        <v>3</v>
      </c>
      <c r="AC21" s="109" t="s">
        <v>2</v>
      </c>
      <c r="AD21" s="110"/>
      <c r="AE21" s="111" t="s">
        <v>4</v>
      </c>
      <c r="AF21" s="111" t="s">
        <v>5</v>
      </c>
      <c r="AG21" s="114" t="s">
        <v>6</v>
      </c>
      <c r="AH21" s="115"/>
      <c r="AI21" s="120" t="s">
        <v>7</v>
      </c>
    </row>
    <row r="22" spans="1:42" ht="15" customHeight="1" x14ac:dyDescent="0.15">
      <c r="A22" s="93" t="s">
        <v>14</v>
      </c>
      <c r="B22" s="94"/>
      <c r="C22" s="94"/>
      <c r="D22" s="94"/>
      <c r="E22" s="94"/>
      <c r="F22" s="95"/>
      <c r="G22" s="96" t="s">
        <v>238</v>
      </c>
      <c r="H22" s="97"/>
      <c r="I22" s="97"/>
      <c r="J22" s="97"/>
      <c r="K22" s="97"/>
      <c r="L22" s="98"/>
      <c r="M22" s="96" t="s">
        <v>239</v>
      </c>
      <c r="N22" s="97"/>
      <c r="O22" s="97"/>
      <c r="P22" s="97"/>
      <c r="Q22" s="97"/>
      <c r="R22" s="98"/>
      <c r="S22" s="123" t="s">
        <v>237</v>
      </c>
      <c r="T22" s="124"/>
      <c r="U22" s="124"/>
      <c r="V22" s="124"/>
      <c r="W22" s="124"/>
      <c r="X22" s="125"/>
      <c r="Y22" s="91"/>
      <c r="Z22" s="133"/>
      <c r="AA22" s="7"/>
      <c r="AB22" s="7"/>
      <c r="AC22" s="135" t="s">
        <v>3</v>
      </c>
      <c r="AD22" s="136"/>
      <c r="AE22" s="112"/>
      <c r="AF22" s="112"/>
      <c r="AG22" s="116"/>
      <c r="AH22" s="117"/>
      <c r="AI22" s="121"/>
    </row>
    <row r="23" spans="1:42" ht="15" customHeight="1" thickBot="1" x14ac:dyDescent="0.2">
      <c r="A23" s="137"/>
      <c r="B23" s="138"/>
      <c r="C23" s="138"/>
      <c r="D23" s="138"/>
      <c r="E23" s="138"/>
      <c r="F23" s="139"/>
      <c r="G23" s="99"/>
      <c r="H23" s="100"/>
      <c r="I23" s="100"/>
      <c r="J23" s="100"/>
      <c r="K23" s="100"/>
      <c r="L23" s="101"/>
      <c r="M23" s="102"/>
      <c r="N23" s="103"/>
      <c r="O23" s="103"/>
      <c r="P23" s="103"/>
      <c r="Q23" s="103"/>
      <c r="R23" s="104"/>
      <c r="S23" s="126"/>
      <c r="T23" s="127"/>
      <c r="U23" s="127"/>
      <c r="V23" s="127"/>
      <c r="W23" s="127"/>
      <c r="X23" s="128"/>
      <c r="Y23" s="92"/>
      <c r="Z23" s="134"/>
      <c r="AA23" s="8" t="s">
        <v>8</v>
      </c>
      <c r="AB23" s="8" t="s">
        <v>8</v>
      </c>
      <c r="AC23" s="140" t="s">
        <v>9</v>
      </c>
      <c r="AD23" s="141"/>
      <c r="AE23" s="113"/>
      <c r="AF23" s="113"/>
      <c r="AG23" s="118"/>
      <c r="AH23" s="119"/>
      <c r="AI23" s="122"/>
    </row>
    <row r="24" spans="1:42" ht="15" customHeight="1" thickBot="1" x14ac:dyDescent="0.45">
      <c r="A24" s="142">
        <v>5</v>
      </c>
      <c r="B24" s="143"/>
      <c r="C24" s="143"/>
      <c r="D24" s="143"/>
      <c r="E24" s="143"/>
      <c r="F24" s="144"/>
      <c r="G24" s="221"/>
      <c r="H24" s="210"/>
      <c r="I24" s="210"/>
      <c r="J24" s="210"/>
      <c r="K24" s="210"/>
      <c r="L24" s="222"/>
      <c r="M24" s="35"/>
      <c r="N24" s="58"/>
      <c r="O24" s="35">
        <v>13</v>
      </c>
      <c r="P24" s="58" t="s">
        <v>304</v>
      </c>
      <c r="Q24" s="36">
        <v>15</v>
      </c>
      <c r="R24" s="36"/>
      <c r="S24" s="35"/>
      <c r="T24" s="58"/>
      <c r="U24" s="35">
        <v>15</v>
      </c>
      <c r="V24" s="58" t="s">
        <v>304</v>
      </c>
      <c r="W24" s="36">
        <v>12</v>
      </c>
      <c r="X24" s="61"/>
      <c r="Y24" s="218">
        <f>COUNTIF(G24:X26,"○")</f>
        <v>1</v>
      </c>
      <c r="Z24" s="157">
        <f>COUNTIF(G24:X26,"●")</f>
        <v>1</v>
      </c>
      <c r="AA24" s="157">
        <f>N25+T25</f>
        <v>3</v>
      </c>
      <c r="AB24" s="157">
        <f>R25+X25</f>
        <v>2</v>
      </c>
      <c r="AC24" s="160">
        <f>IF(AB24=0,"----",AA24/AB24)</f>
        <v>1.5</v>
      </c>
      <c r="AD24" s="161"/>
      <c r="AE24" s="166">
        <f>SUM(O24:O26,U24:U26)</f>
        <v>74</v>
      </c>
      <c r="AF24" s="166">
        <f>SUM(Q24:Q26,W24:W26)</f>
        <v>63</v>
      </c>
      <c r="AG24" s="160">
        <f>AE24/AF24</f>
        <v>1.1746031746031746</v>
      </c>
      <c r="AH24" s="161"/>
      <c r="AI24" s="251">
        <v>1</v>
      </c>
    </row>
    <row r="25" spans="1:42" ht="15" customHeight="1" thickBot="1" x14ac:dyDescent="0.45">
      <c r="A25" s="96" t="s">
        <v>238</v>
      </c>
      <c r="B25" s="97"/>
      <c r="C25" s="97"/>
      <c r="D25" s="97"/>
      <c r="E25" s="97"/>
      <c r="F25" s="98"/>
      <c r="G25" s="223"/>
      <c r="H25" s="213"/>
      <c r="I25" s="213"/>
      <c r="J25" s="213"/>
      <c r="K25" s="213"/>
      <c r="L25" s="224"/>
      <c r="M25" s="38" t="str">
        <f>IF(N25&gt;R25,"○",IF(N25=R25,"△",IF(N25&lt;R25,"●")))</f>
        <v>●</v>
      </c>
      <c r="N25" s="39">
        <v>1</v>
      </c>
      <c r="O25" s="40">
        <v>15</v>
      </c>
      <c r="P25" s="41" t="str">
        <f>IF(O25="","","-")</f>
        <v>-</v>
      </c>
      <c r="Q25" s="42">
        <v>9</v>
      </c>
      <c r="R25" s="42">
        <v>2</v>
      </c>
      <c r="S25" s="38" t="str">
        <f>IF(T25&gt;X25,"○",IF(T25=X25,"△",IF(T25&lt;X25,"●")))</f>
        <v>○</v>
      </c>
      <c r="T25" s="39">
        <v>2</v>
      </c>
      <c r="U25" s="40">
        <v>15</v>
      </c>
      <c r="V25" s="41" t="str">
        <f>IF(U25="","","-")</f>
        <v>-</v>
      </c>
      <c r="W25" s="42">
        <v>10</v>
      </c>
      <c r="X25" s="62">
        <v>0</v>
      </c>
      <c r="Y25" s="219"/>
      <c r="Z25" s="158"/>
      <c r="AA25" s="158"/>
      <c r="AB25" s="158"/>
      <c r="AC25" s="162"/>
      <c r="AD25" s="163"/>
      <c r="AE25" s="167"/>
      <c r="AF25" s="167"/>
      <c r="AG25" s="162"/>
      <c r="AH25" s="163"/>
      <c r="AI25" s="251"/>
    </row>
    <row r="26" spans="1:42" ht="15" customHeight="1" thickBot="1" x14ac:dyDescent="0.45">
      <c r="A26" s="99"/>
      <c r="B26" s="100"/>
      <c r="C26" s="100"/>
      <c r="D26" s="100"/>
      <c r="E26" s="100"/>
      <c r="F26" s="101"/>
      <c r="G26" s="225"/>
      <c r="H26" s="216"/>
      <c r="I26" s="216"/>
      <c r="J26" s="216"/>
      <c r="K26" s="216"/>
      <c r="L26" s="226"/>
      <c r="M26" s="45"/>
      <c r="N26" s="59"/>
      <c r="O26" s="45">
        <v>16</v>
      </c>
      <c r="P26" s="44" t="str">
        <f>IF(O26="","","-")</f>
        <v>-</v>
      </c>
      <c r="Q26" s="46">
        <v>17</v>
      </c>
      <c r="R26" s="46"/>
      <c r="S26" s="45"/>
      <c r="T26" s="59"/>
      <c r="U26" s="45"/>
      <c r="V26" s="44" t="str">
        <f>IF(U26="","","-")</f>
        <v/>
      </c>
      <c r="W26" s="46"/>
      <c r="X26" s="63"/>
      <c r="Y26" s="220"/>
      <c r="Z26" s="159"/>
      <c r="AA26" s="159"/>
      <c r="AB26" s="159"/>
      <c r="AC26" s="164"/>
      <c r="AD26" s="165"/>
      <c r="AE26" s="168"/>
      <c r="AF26" s="168"/>
      <c r="AG26" s="164"/>
      <c r="AH26" s="165"/>
      <c r="AI26" s="251"/>
    </row>
    <row r="27" spans="1:42" ht="15" customHeight="1" thickBot="1" x14ac:dyDescent="0.45">
      <c r="A27" s="172">
        <v>6</v>
      </c>
      <c r="B27" s="173"/>
      <c r="C27" s="173"/>
      <c r="D27" s="173"/>
      <c r="E27" s="173"/>
      <c r="F27" s="174"/>
      <c r="G27" s="35"/>
      <c r="H27" s="58"/>
      <c r="I27" s="33">
        <f>Q24</f>
        <v>15</v>
      </c>
      <c r="J27" s="34" t="s">
        <v>304</v>
      </c>
      <c r="K27" s="37">
        <f>O24</f>
        <v>13</v>
      </c>
      <c r="L27" s="36"/>
      <c r="M27" s="212"/>
      <c r="N27" s="213"/>
      <c r="O27" s="213"/>
      <c r="P27" s="213"/>
      <c r="Q27" s="213"/>
      <c r="R27" s="224"/>
      <c r="S27" s="35"/>
      <c r="T27" s="58"/>
      <c r="U27" s="35">
        <v>15</v>
      </c>
      <c r="V27" s="58" t="s">
        <v>304</v>
      </c>
      <c r="W27" s="36">
        <v>11</v>
      </c>
      <c r="X27" s="61"/>
      <c r="Y27" s="218">
        <f>COUNTIF(G27:X29,"○")</f>
        <v>1</v>
      </c>
      <c r="Z27" s="157">
        <f>COUNTIF(G27:X29,"●")</f>
        <v>1</v>
      </c>
      <c r="AA27" s="243">
        <f>H28+T28</f>
        <v>3</v>
      </c>
      <c r="AB27" s="243">
        <f>L28+X28</f>
        <v>3</v>
      </c>
      <c r="AC27" s="160">
        <f>IF(AB27=0,"----",AA27/AB27)</f>
        <v>1</v>
      </c>
      <c r="AD27" s="161"/>
      <c r="AE27" s="166">
        <f>SUM(I27:I29,U27:U29)</f>
        <v>84</v>
      </c>
      <c r="AF27" s="166">
        <f>SUM(K27:K29,W27:W29)</f>
        <v>87</v>
      </c>
      <c r="AG27" s="160">
        <f>AE27/AF27</f>
        <v>0.96551724137931039</v>
      </c>
      <c r="AH27" s="161"/>
      <c r="AI27" s="251">
        <v>2</v>
      </c>
    </row>
    <row r="28" spans="1:42" ht="15" customHeight="1" thickBot="1" x14ac:dyDescent="0.45">
      <c r="A28" s="96" t="s">
        <v>239</v>
      </c>
      <c r="B28" s="97"/>
      <c r="C28" s="97"/>
      <c r="D28" s="97"/>
      <c r="E28" s="97"/>
      <c r="F28" s="98"/>
      <c r="G28" s="38" t="str">
        <f>IF(M25="○","●",IF(M25="△","△",IF(M25="●","○",IF(M25="",""))))</f>
        <v>○</v>
      </c>
      <c r="H28" s="41">
        <f>IF(R25="","",R25)</f>
        <v>2</v>
      </c>
      <c r="I28" s="38">
        <f>IF(Q25="","",Q25)</f>
        <v>9</v>
      </c>
      <c r="J28" s="41" t="str">
        <f>IF(I28="","","-")</f>
        <v>-</v>
      </c>
      <c r="K28" s="60">
        <f>IF(O25="","",O25)</f>
        <v>15</v>
      </c>
      <c r="L28" s="60">
        <f>IF(N25="","",N25)</f>
        <v>1</v>
      </c>
      <c r="M28" s="212"/>
      <c r="N28" s="213"/>
      <c r="O28" s="213"/>
      <c r="P28" s="213"/>
      <c r="Q28" s="213"/>
      <c r="R28" s="224"/>
      <c r="S28" s="38" t="str">
        <f>IF(T28&gt;X28,"○",IF(T28=X28,"△",IF(T28&lt;X28,"●")))</f>
        <v>●</v>
      </c>
      <c r="T28" s="39">
        <v>1</v>
      </c>
      <c r="U28" s="40">
        <v>12</v>
      </c>
      <c r="V28" s="41" t="str">
        <f>IF(U28="","","-")</f>
        <v>-</v>
      </c>
      <c r="W28" s="42">
        <v>15</v>
      </c>
      <c r="X28" s="62">
        <v>2</v>
      </c>
      <c r="Y28" s="219"/>
      <c r="Z28" s="158"/>
      <c r="AA28" s="244"/>
      <c r="AB28" s="244"/>
      <c r="AC28" s="162"/>
      <c r="AD28" s="163"/>
      <c r="AE28" s="167"/>
      <c r="AF28" s="167"/>
      <c r="AG28" s="162"/>
      <c r="AH28" s="163"/>
      <c r="AI28" s="251"/>
    </row>
    <row r="29" spans="1:42" ht="15" customHeight="1" thickBot="1" x14ac:dyDescent="0.45">
      <c r="A29" s="102"/>
      <c r="B29" s="103"/>
      <c r="C29" s="103"/>
      <c r="D29" s="103"/>
      <c r="E29" s="103"/>
      <c r="F29" s="104"/>
      <c r="G29" s="45"/>
      <c r="H29" s="59"/>
      <c r="I29" s="43">
        <f>IF(Q26="","",Q26)</f>
        <v>17</v>
      </c>
      <c r="J29" s="44" t="str">
        <f>IF(I29="","","-")</f>
        <v>-</v>
      </c>
      <c r="K29" s="47">
        <f>IF(O26="","",O26)</f>
        <v>16</v>
      </c>
      <c r="L29" s="46"/>
      <c r="M29" s="212"/>
      <c r="N29" s="213"/>
      <c r="O29" s="213"/>
      <c r="P29" s="213"/>
      <c r="Q29" s="213"/>
      <c r="R29" s="224"/>
      <c r="S29" s="45"/>
      <c r="T29" s="59"/>
      <c r="U29" s="45">
        <v>16</v>
      </c>
      <c r="V29" s="44" t="str">
        <f>IF(U29="","","-")</f>
        <v>-</v>
      </c>
      <c r="W29" s="46">
        <v>17</v>
      </c>
      <c r="X29" s="63"/>
      <c r="Y29" s="220"/>
      <c r="Z29" s="159"/>
      <c r="AA29" s="245"/>
      <c r="AB29" s="245"/>
      <c r="AC29" s="164"/>
      <c r="AD29" s="165"/>
      <c r="AE29" s="168"/>
      <c r="AF29" s="168"/>
      <c r="AG29" s="164"/>
      <c r="AH29" s="165"/>
      <c r="AI29" s="251"/>
    </row>
    <row r="30" spans="1:42" ht="15" customHeight="1" thickBot="1" x14ac:dyDescent="0.45">
      <c r="A30" s="172">
        <v>7</v>
      </c>
      <c r="B30" s="173"/>
      <c r="C30" s="173"/>
      <c r="D30" s="173"/>
      <c r="E30" s="173"/>
      <c r="F30" s="174"/>
      <c r="G30" s="35"/>
      <c r="H30" s="58"/>
      <c r="I30" s="33">
        <f>W24</f>
        <v>12</v>
      </c>
      <c r="J30" s="34" t="s">
        <v>304</v>
      </c>
      <c r="K30" s="37">
        <f>U24</f>
        <v>15</v>
      </c>
      <c r="L30" s="36"/>
      <c r="M30" s="35"/>
      <c r="N30" s="58"/>
      <c r="O30" s="33">
        <f>W27</f>
        <v>11</v>
      </c>
      <c r="P30" s="58" t="s">
        <v>304</v>
      </c>
      <c r="Q30" s="37">
        <f>U27</f>
        <v>15</v>
      </c>
      <c r="R30" s="36"/>
      <c r="S30" s="209"/>
      <c r="T30" s="210"/>
      <c r="U30" s="210"/>
      <c r="V30" s="210"/>
      <c r="W30" s="210"/>
      <c r="X30" s="211"/>
      <c r="Y30" s="218">
        <f>COUNTIF(G30:X32,"○")</f>
        <v>1</v>
      </c>
      <c r="Z30" s="157">
        <f>COUNTIF(G30:X32,"●")</f>
        <v>1</v>
      </c>
      <c r="AA30" s="243">
        <f>H31+N31</f>
        <v>2</v>
      </c>
      <c r="AB30" s="243">
        <f>L31+R31</f>
        <v>3</v>
      </c>
      <c r="AC30" s="160">
        <f>IF(AB30=0,"----",AA30/AB30)</f>
        <v>0.66666666666666663</v>
      </c>
      <c r="AD30" s="161"/>
      <c r="AE30" s="166">
        <f>SUM(I30:I32,O30:O32)</f>
        <v>65</v>
      </c>
      <c r="AF30" s="166">
        <f>SUM(K30:K32,Q30:Q32)</f>
        <v>73</v>
      </c>
      <c r="AG30" s="160">
        <f>AE30/AF30</f>
        <v>0.8904109589041096</v>
      </c>
      <c r="AH30" s="161"/>
      <c r="AI30" s="242">
        <v>3</v>
      </c>
    </row>
    <row r="31" spans="1:42" ht="15" customHeight="1" thickBot="1" x14ac:dyDescent="0.45">
      <c r="A31" s="123" t="s">
        <v>237</v>
      </c>
      <c r="B31" s="124"/>
      <c r="C31" s="124"/>
      <c r="D31" s="124"/>
      <c r="E31" s="124"/>
      <c r="F31" s="125"/>
      <c r="G31" s="38" t="str">
        <f>IF(S25="○","●",IF(S25="△","△",IF(S25="●","○",IF(S25="",""))))</f>
        <v>●</v>
      </c>
      <c r="H31" s="41">
        <f>IF(X25="","",X25)</f>
        <v>0</v>
      </c>
      <c r="I31" s="38">
        <f>IF(W25="","",W25)</f>
        <v>10</v>
      </c>
      <c r="J31" s="41" t="str">
        <f>IF(I31="","","-")</f>
        <v>-</v>
      </c>
      <c r="K31" s="60">
        <f>IF(U25="","",U25)</f>
        <v>15</v>
      </c>
      <c r="L31" s="60">
        <f>IF(T25="","",T25)</f>
        <v>2</v>
      </c>
      <c r="M31" s="38" t="str">
        <f>IF(S28="○","●",IF(S28="△","△",IF(S28="●","○",IF(S28="",""))))</f>
        <v>○</v>
      </c>
      <c r="N31" s="41">
        <f>IF(X28="","",X28)</f>
        <v>2</v>
      </c>
      <c r="O31" s="38">
        <f>IF(W28="","",W28)</f>
        <v>15</v>
      </c>
      <c r="P31" s="41" t="str">
        <f>IF(O31="","","-")</f>
        <v>-</v>
      </c>
      <c r="Q31" s="60">
        <f>IF(U28="","",U28)</f>
        <v>12</v>
      </c>
      <c r="R31" s="60">
        <f>IF(T28="","",T28)</f>
        <v>1</v>
      </c>
      <c r="S31" s="212"/>
      <c r="T31" s="213"/>
      <c r="U31" s="213"/>
      <c r="V31" s="213"/>
      <c r="W31" s="213"/>
      <c r="X31" s="214"/>
      <c r="Y31" s="219"/>
      <c r="Z31" s="158"/>
      <c r="AA31" s="244"/>
      <c r="AB31" s="244"/>
      <c r="AC31" s="162"/>
      <c r="AD31" s="163"/>
      <c r="AE31" s="167"/>
      <c r="AF31" s="167"/>
      <c r="AG31" s="162"/>
      <c r="AH31" s="163"/>
      <c r="AI31" s="242"/>
    </row>
    <row r="32" spans="1:42" ht="15" customHeight="1" thickBot="1" x14ac:dyDescent="0.45">
      <c r="A32" s="126"/>
      <c r="B32" s="127"/>
      <c r="C32" s="127"/>
      <c r="D32" s="127"/>
      <c r="E32" s="127"/>
      <c r="F32" s="128"/>
      <c r="G32" s="45"/>
      <c r="H32" s="59"/>
      <c r="I32" s="43" t="str">
        <f>IF(W26="","",W26)</f>
        <v/>
      </c>
      <c r="J32" s="44" t="str">
        <f>IF(I32="","","-")</f>
        <v/>
      </c>
      <c r="K32" s="47" t="str">
        <f>IF(U26="","",U26)</f>
        <v/>
      </c>
      <c r="L32" s="46"/>
      <c r="M32" s="45"/>
      <c r="N32" s="59"/>
      <c r="O32" s="43">
        <f>IF(W29="","",W29)</f>
        <v>17</v>
      </c>
      <c r="P32" s="44" t="str">
        <f>IF(O32="","","-")</f>
        <v>-</v>
      </c>
      <c r="Q32" s="47">
        <f>IF(U29="","",U29)</f>
        <v>16</v>
      </c>
      <c r="R32" s="46"/>
      <c r="S32" s="215"/>
      <c r="T32" s="216"/>
      <c r="U32" s="216"/>
      <c r="V32" s="216"/>
      <c r="W32" s="216"/>
      <c r="X32" s="217"/>
      <c r="Y32" s="220"/>
      <c r="Z32" s="159"/>
      <c r="AA32" s="245"/>
      <c r="AB32" s="245"/>
      <c r="AC32" s="164"/>
      <c r="AD32" s="165"/>
      <c r="AE32" s="168"/>
      <c r="AF32" s="168"/>
      <c r="AG32" s="164"/>
      <c r="AH32" s="165"/>
      <c r="AI32" s="242"/>
    </row>
    <row r="33" spans="1:42" s="57" customFormat="1" ht="20.25" customHeight="1" x14ac:dyDescent="0.4">
      <c r="A33" s="53"/>
      <c r="B33" s="53"/>
      <c r="C33" s="207" t="s">
        <v>305</v>
      </c>
      <c r="D33" s="207"/>
      <c r="E33" s="208" t="str">
        <f>IF(AI24=1,A25,IF(AI27=1,A28,IF(AI30=1,A31)))</f>
        <v>ＺＥＲＯ
（群馬県）</v>
      </c>
      <c r="F33" s="208"/>
      <c r="G33" s="85"/>
      <c r="H33" s="85"/>
      <c r="I33" s="85"/>
      <c r="J33" s="85"/>
      <c r="K33" s="84" t="s">
        <v>306</v>
      </c>
      <c r="L33" s="84"/>
      <c r="M33" s="85" t="str">
        <f>IF(AI24=2,A25,IF(AI27=2,A28,IF(AI30=2,A31)))</f>
        <v>南原
（神奈川県）</v>
      </c>
      <c r="N33" s="85"/>
      <c r="O33" s="85"/>
      <c r="P33" s="85"/>
      <c r="Q33" s="85"/>
      <c r="R33" s="85"/>
      <c r="S33" s="84" t="s">
        <v>307</v>
      </c>
      <c r="T33" s="84"/>
      <c r="U33" s="85" t="str">
        <f>IF(AI24=3,A25,IF(AI27=3,A28,IF(AI30=3,A31)))</f>
        <v>アンビシャス
（東京都）</v>
      </c>
      <c r="V33" s="85"/>
      <c r="W33" s="85"/>
      <c r="X33" s="85"/>
      <c r="Y33" s="85"/>
      <c r="Z33" s="85"/>
      <c r="AA33" s="65"/>
      <c r="AB33" s="65"/>
      <c r="AC33" s="66"/>
      <c r="AD33" s="66"/>
      <c r="AE33" s="66"/>
      <c r="AF33" s="66"/>
      <c r="AG33" s="66"/>
      <c r="AH33" s="66"/>
      <c r="AI33" s="41"/>
      <c r="AJ33" s="54"/>
      <c r="AK33" s="54"/>
      <c r="AL33" s="55"/>
      <c r="AM33" s="55"/>
      <c r="AN33" s="54"/>
      <c r="AO33" s="54"/>
      <c r="AP33" s="56"/>
    </row>
    <row r="34" spans="1:42" ht="15" customHeight="1" x14ac:dyDescent="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2" ht="15" customHeight="1" x14ac:dyDescent="0.4">
      <c r="A35" s="107" t="s">
        <v>11</v>
      </c>
      <c r="B35" s="107"/>
      <c r="C35" s="107"/>
      <c r="D35" s="107"/>
      <c r="E35" s="107"/>
    </row>
    <row r="36" spans="1:42" ht="15" customHeight="1" x14ac:dyDescent="0.4">
      <c r="A36" s="107"/>
      <c r="B36" s="107"/>
      <c r="C36" s="107"/>
      <c r="D36" s="107"/>
      <c r="E36" s="107"/>
    </row>
    <row r="37" spans="1:42" ht="15" customHeight="1" x14ac:dyDescent="0.4">
      <c r="Y37" s="108" t="s">
        <v>232</v>
      </c>
      <c r="Z37" s="108"/>
      <c r="AA37" s="108"/>
      <c r="AB37" s="108"/>
      <c r="AC37" s="108"/>
      <c r="AD37" s="108"/>
      <c r="AE37" s="108"/>
      <c r="AF37" s="108"/>
      <c r="AG37" s="108"/>
      <c r="AH37" s="108"/>
      <c r="AI37" s="108"/>
      <c r="AJ37" s="108"/>
      <c r="AK37" s="108" t="s">
        <v>143</v>
      </c>
      <c r="AL37" s="108"/>
      <c r="AM37" s="108"/>
      <c r="AN37" s="108"/>
      <c r="AO37" s="108"/>
    </row>
    <row r="38" spans="1:42" ht="15" customHeight="1" x14ac:dyDescent="0.4">
      <c r="A38" s="227" t="s">
        <v>24</v>
      </c>
      <c r="B38" s="228"/>
      <c r="C38" s="228"/>
      <c r="D38" s="228"/>
      <c r="E38" s="228"/>
      <c r="F38" s="229"/>
      <c r="L38" s="1" t="s">
        <v>17</v>
      </c>
      <c r="Y38" s="24" t="s">
        <v>134</v>
      </c>
      <c r="Z38" s="106" t="s">
        <v>241</v>
      </c>
      <c r="AA38" s="106"/>
      <c r="AB38" s="106"/>
      <c r="AC38" s="106"/>
      <c r="AD38" s="106"/>
      <c r="AE38" s="29" t="s">
        <v>127</v>
      </c>
      <c r="AF38" s="106" t="s">
        <v>156</v>
      </c>
      <c r="AG38" s="106"/>
      <c r="AH38" s="106"/>
      <c r="AI38" s="106"/>
      <c r="AJ38" s="106"/>
      <c r="AK38" s="106" t="s">
        <v>242</v>
      </c>
      <c r="AL38" s="106"/>
      <c r="AM38" s="106"/>
      <c r="AN38" s="106"/>
      <c r="AO38" s="106"/>
    </row>
    <row r="39" spans="1:42" ht="15" customHeight="1" thickBot="1" x14ac:dyDescent="0.2">
      <c r="A39" s="230"/>
      <c r="B39" s="231"/>
      <c r="C39" s="231"/>
      <c r="D39" s="231"/>
      <c r="E39" s="231"/>
      <c r="F39" s="232"/>
      <c r="K39" s="233">
        <v>1</v>
      </c>
      <c r="L39" s="234" t="str">
        <f>E18</f>
        <v>石和体協
（山梨県）</v>
      </c>
      <c r="M39" s="235"/>
      <c r="N39" s="235"/>
      <c r="O39" s="235"/>
      <c r="P39" s="235"/>
      <c r="Q39" s="236"/>
      <c r="R39" s="83" t="s">
        <v>315</v>
      </c>
      <c r="S39" s="13"/>
      <c r="T39" s="13"/>
      <c r="U39" s="13"/>
      <c r="V39" s="13"/>
      <c r="W39" s="13"/>
      <c r="Y39" s="24" t="s">
        <v>135</v>
      </c>
      <c r="Z39" s="106" t="s">
        <v>243</v>
      </c>
      <c r="AA39" s="106"/>
      <c r="AB39" s="106"/>
      <c r="AC39" s="106"/>
      <c r="AD39" s="106"/>
      <c r="AE39" s="29" t="s">
        <v>127</v>
      </c>
      <c r="AF39" s="106" t="s">
        <v>245</v>
      </c>
      <c r="AG39" s="106"/>
      <c r="AH39" s="106"/>
      <c r="AI39" s="106"/>
      <c r="AJ39" s="106"/>
      <c r="AK39" s="106" t="s">
        <v>244</v>
      </c>
      <c r="AL39" s="106"/>
      <c r="AM39" s="106"/>
      <c r="AN39" s="106"/>
      <c r="AO39" s="106"/>
    </row>
    <row r="40" spans="1:42" ht="15" customHeight="1" thickTop="1" x14ac:dyDescent="0.15">
      <c r="H40" s="81"/>
      <c r="I40" s="72"/>
      <c r="J40" s="72"/>
      <c r="K40" s="233"/>
      <c r="L40" s="237"/>
      <c r="M40" s="238"/>
      <c r="N40" s="238"/>
      <c r="O40" s="238"/>
      <c r="P40" s="238"/>
      <c r="Q40" s="239"/>
      <c r="R40" s="13"/>
      <c r="S40" s="13"/>
      <c r="T40" s="13"/>
      <c r="U40" s="13"/>
      <c r="V40" s="13"/>
      <c r="W40" s="13"/>
      <c r="Y40" s="24" t="s">
        <v>136</v>
      </c>
      <c r="Z40" s="106" t="s">
        <v>244</v>
      </c>
      <c r="AA40" s="106"/>
      <c r="AB40" s="106"/>
      <c r="AC40" s="106"/>
      <c r="AD40" s="106"/>
      <c r="AE40" s="29" t="s">
        <v>127</v>
      </c>
      <c r="AF40" s="106" t="s">
        <v>185</v>
      </c>
      <c r="AG40" s="106"/>
      <c r="AH40" s="106"/>
      <c r="AI40" s="106"/>
      <c r="AJ40" s="106"/>
      <c r="AK40" s="106" t="s">
        <v>245</v>
      </c>
      <c r="AL40" s="106"/>
      <c r="AM40" s="106"/>
      <c r="AN40" s="106"/>
      <c r="AO40" s="106"/>
    </row>
    <row r="41" spans="1:42" ht="15" customHeight="1" x14ac:dyDescent="0.15">
      <c r="H41" s="67"/>
      <c r="I41" s="68"/>
      <c r="J41" s="68"/>
      <c r="K41" s="13"/>
      <c r="L41" s="10"/>
      <c r="M41" s="10">
        <v>17</v>
      </c>
      <c r="N41" s="10" t="s">
        <v>23</v>
      </c>
      <c r="O41" s="10">
        <v>15</v>
      </c>
      <c r="P41" s="10"/>
      <c r="Q41" s="13"/>
      <c r="R41" s="13"/>
      <c r="S41" s="13"/>
      <c r="T41" s="13"/>
      <c r="U41" s="13"/>
      <c r="V41" s="13"/>
      <c r="W41" s="13"/>
      <c r="Y41" s="24" t="s">
        <v>137</v>
      </c>
      <c r="Z41" s="106" t="s">
        <v>243</v>
      </c>
      <c r="AA41" s="106"/>
      <c r="AB41" s="106"/>
      <c r="AC41" s="106"/>
      <c r="AD41" s="106"/>
      <c r="AE41" s="29" t="s">
        <v>127</v>
      </c>
      <c r="AF41" s="106" t="s">
        <v>244</v>
      </c>
      <c r="AG41" s="106"/>
      <c r="AH41" s="106"/>
      <c r="AI41" s="106"/>
      <c r="AJ41" s="106"/>
      <c r="AK41" s="106" t="s">
        <v>185</v>
      </c>
      <c r="AL41" s="106"/>
      <c r="AM41" s="106"/>
      <c r="AN41" s="106"/>
      <c r="AO41" s="106"/>
    </row>
    <row r="42" spans="1:42" ht="15" customHeight="1" thickBot="1" x14ac:dyDescent="0.2">
      <c r="E42" s="70"/>
      <c r="F42" s="70"/>
      <c r="G42" s="82"/>
      <c r="H42" s="241" t="s">
        <v>229</v>
      </c>
      <c r="I42" s="233"/>
      <c r="K42" s="13"/>
      <c r="L42" s="10">
        <v>2</v>
      </c>
      <c r="M42" s="10">
        <v>15</v>
      </c>
      <c r="N42" s="10" t="s">
        <v>23</v>
      </c>
      <c r="O42" s="10">
        <v>13</v>
      </c>
      <c r="P42" s="10">
        <v>0</v>
      </c>
      <c r="Q42" s="13"/>
      <c r="R42" s="13"/>
      <c r="S42" s="13"/>
      <c r="T42" s="13"/>
      <c r="U42" s="13"/>
      <c r="V42" s="13"/>
      <c r="W42" s="13"/>
      <c r="Y42" s="24" t="s">
        <v>138</v>
      </c>
      <c r="Z42" s="106" t="s">
        <v>185</v>
      </c>
      <c r="AA42" s="106"/>
      <c r="AB42" s="106"/>
      <c r="AC42" s="106"/>
      <c r="AD42" s="106"/>
      <c r="AE42" s="29" t="s">
        <v>127</v>
      </c>
      <c r="AF42" s="106" t="s">
        <v>245</v>
      </c>
      <c r="AG42" s="106"/>
      <c r="AH42" s="106"/>
      <c r="AI42" s="106"/>
      <c r="AJ42" s="106"/>
      <c r="AK42" s="106" t="s">
        <v>243</v>
      </c>
      <c r="AL42" s="106"/>
      <c r="AM42" s="106"/>
      <c r="AN42" s="106"/>
      <c r="AO42" s="106"/>
    </row>
    <row r="43" spans="1:42" ht="15" customHeight="1" thickTop="1" x14ac:dyDescent="0.15">
      <c r="C43" s="68"/>
      <c r="D43" s="80"/>
      <c r="E43" s="68"/>
      <c r="F43" s="68"/>
      <c r="G43" s="68"/>
      <c r="H43" s="240"/>
      <c r="I43" s="233"/>
      <c r="K43" s="13"/>
      <c r="L43" s="10"/>
      <c r="M43" s="10"/>
      <c r="N43" s="10" t="s">
        <v>23</v>
      </c>
      <c r="O43" s="10"/>
      <c r="P43" s="10"/>
      <c r="Q43" s="13"/>
      <c r="R43" s="13"/>
      <c r="S43" s="74"/>
      <c r="T43" s="74"/>
      <c r="U43" s="75"/>
      <c r="V43" s="13"/>
      <c r="W43" s="13"/>
      <c r="Y43" s="24" t="s">
        <v>139</v>
      </c>
      <c r="Z43" s="106" t="s">
        <v>146</v>
      </c>
      <c r="AA43" s="106"/>
      <c r="AB43" s="106"/>
      <c r="AC43" s="106"/>
      <c r="AD43" s="106"/>
      <c r="AE43" s="29" t="s">
        <v>127</v>
      </c>
      <c r="AF43" s="106" t="s">
        <v>227</v>
      </c>
      <c r="AG43" s="106"/>
      <c r="AH43" s="106"/>
      <c r="AI43" s="106"/>
      <c r="AJ43" s="106"/>
      <c r="AK43" s="106" t="s">
        <v>226</v>
      </c>
      <c r="AL43" s="106"/>
      <c r="AM43" s="106"/>
      <c r="AN43" s="106"/>
      <c r="AO43" s="106"/>
    </row>
    <row r="44" spans="1:42" ht="15" customHeight="1" x14ac:dyDescent="0.15">
      <c r="C44" s="68"/>
      <c r="D44" s="80"/>
      <c r="E44" s="68"/>
      <c r="H44" s="16"/>
      <c r="K44" s="13"/>
      <c r="L44" s="1" t="s">
        <v>22</v>
      </c>
      <c r="Q44" s="13"/>
      <c r="R44" s="13"/>
      <c r="S44" s="76"/>
      <c r="T44" s="76"/>
      <c r="U44" s="77"/>
      <c r="V44" s="13"/>
      <c r="W44" s="13"/>
      <c r="Y44" s="24" t="s">
        <v>140</v>
      </c>
      <c r="Z44" s="106" t="s">
        <v>210</v>
      </c>
      <c r="AA44" s="106"/>
      <c r="AB44" s="106"/>
      <c r="AC44" s="106"/>
      <c r="AD44" s="106"/>
      <c r="AE44" s="29" t="s">
        <v>127</v>
      </c>
      <c r="AF44" s="106" t="s">
        <v>211</v>
      </c>
      <c r="AG44" s="106"/>
      <c r="AH44" s="106"/>
      <c r="AI44" s="106"/>
      <c r="AJ44" s="106"/>
      <c r="AK44" s="106" t="s">
        <v>216</v>
      </c>
      <c r="AL44" s="106"/>
      <c r="AM44" s="106"/>
      <c r="AN44" s="106"/>
      <c r="AO44" s="106"/>
    </row>
    <row r="45" spans="1:42" ht="15" customHeight="1" x14ac:dyDescent="0.15">
      <c r="C45" s="68"/>
      <c r="D45" s="80"/>
      <c r="E45" s="68"/>
      <c r="H45" s="18"/>
      <c r="I45" s="19"/>
      <c r="J45" s="19"/>
      <c r="K45" s="233">
        <v>2</v>
      </c>
      <c r="L45" s="234" t="str">
        <f>M33</f>
        <v>南原
（神奈川県）</v>
      </c>
      <c r="M45" s="235"/>
      <c r="N45" s="235"/>
      <c r="O45" s="235"/>
      <c r="P45" s="235"/>
      <c r="Q45" s="236"/>
      <c r="R45" s="83" t="s">
        <v>316</v>
      </c>
      <c r="S45" s="76"/>
      <c r="T45" s="76"/>
      <c r="U45" s="77"/>
      <c r="V45" s="13"/>
      <c r="W45" s="13"/>
      <c r="Y45" s="24" t="s">
        <v>141</v>
      </c>
      <c r="Z45" s="106" t="s">
        <v>208</v>
      </c>
      <c r="AA45" s="106"/>
      <c r="AB45" s="106"/>
      <c r="AC45" s="106"/>
      <c r="AD45" s="106"/>
      <c r="AE45" s="29" t="s">
        <v>127</v>
      </c>
      <c r="AF45" s="106" t="s">
        <v>209</v>
      </c>
      <c r="AG45" s="106"/>
      <c r="AH45" s="106"/>
      <c r="AI45" s="106"/>
      <c r="AJ45" s="106"/>
      <c r="AK45" s="106" t="s">
        <v>217</v>
      </c>
      <c r="AL45" s="106"/>
      <c r="AM45" s="106"/>
      <c r="AN45" s="106"/>
      <c r="AO45" s="106"/>
    </row>
    <row r="46" spans="1:42" ht="15" customHeight="1" x14ac:dyDescent="0.15">
      <c r="C46" s="68"/>
      <c r="D46" s="80"/>
      <c r="E46" s="68"/>
      <c r="K46" s="233"/>
      <c r="L46" s="237"/>
      <c r="M46" s="238"/>
      <c r="N46" s="238"/>
      <c r="O46" s="238"/>
      <c r="P46" s="238"/>
      <c r="Q46" s="239"/>
      <c r="R46" s="13"/>
      <c r="S46" s="76"/>
      <c r="T46" s="76"/>
      <c r="U46" s="77"/>
      <c r="V46" s="13"/>
      <c r="W46" s="13"/>
      <c r="Y46" s="24" t="s">
        <v>220</v>
      </c>
      <c r="Z46" s="106" t="s">
        <v>213</v>
      </c>
      <c r="AA46" s="106"/>
      <c r="AB46" s="106"/>
      <c r="AC46" s="106"/>
      <c r="AD46" s="106"/>
      <c r="AE46" s="29" t="s">
        <v>127</v>
      </c>
      <c r="AF46" s="106" t="s">
        <v>214</v>
      </c>
      <c r="AG46" s="106"/>
      <c r="AH46" s="106"/>
      <c r="AI46" s="106"/>
      <c r="AJ46" s="106"/>
      <c r="AK46" s="106" t="s">
        <v>218</v>
      </c>
      <c r="AL46" s="106"/>
      <c r="AM46" s="106"/>
      <c r="AN46" s="106"/>
      <c r="AO46" s="106"/>
    </row>
    <row r="47" spans="1:42" ht="15" customHeight="1" x14ac:dyDescent="0.15">
      <c r="C47" s="68"/>
      <c r="D47" s="80"/>
      <c r="E47" s="68"/>
      <c r="K47" s="13"/>
      <c r="L47" s="13"/>
      <c r="M47" s="13"/>
      <c r="N47" s="13"/>
      <c r="O47" s="10"/>
      <c r="P47" s="10">
        <v>15</v>
      </c>
      <c r="Q47" s="10" t="s">
        <v>23</v>
      </c>
      <c r="R47" s="10">
        <v>6</v>
      </c>
      <c r="S47" s="78"/>
      <c r="T47" s="76"/>
      <c r="U47" s="77"/>
      <c r="V47" s="13"/>
      <c r="W47" s="13"/>
      <c r="Y47" s="24" t="s">
        <v>221</v>
      </c>
      <c r="Z47" s="106" t="s">
        <v>212</v>
      </c>
      <c r="AA47" s="106"/>
      <c r="AB47" s="106"/>
      <c r="AC47" s="106"/>
      <c r="AD47" s="106"/>
      <c r="AE47" s="29" t="s">
        <v>127</v>
      </c>
      <c r="AF47" s="106" t="s">
        <v>215</v>
      </c>
      <c r="AG47" s="106"/>
      <c r="AH47" s="106"/>
      <c r="AI47" s="106"/>
      <c r="AJ47" s="106"/>
      <c r="AK47" s="106" t="s">
        <v>219</v>
      </c>
      <c r="AL47" s="106"/>
      <c r="AM47" s="106"/>
      <c r="AN47" s="106"/>
      <c r="AO47" s="106"/>
    </row>
    <row r="48" spans="1:42" ht="15" customHeight="1" thickBot="1" x14ac:dyDescent="0.2">
      <c r="C48" s="70"/>
      <c r="D48" s="82"/>
      <c r="E48" s="241" t="s">
        <v>230</v>
      </c>
      <c r="F48" s="233"/>
      <c r="G48" s="10"/>
      <c r="H48" s="10">
        <v>15</v>
      </c>
      <c r="I48" s="10" t="s">
        <v>23</v>
      </c>
      <c r="J48" s="10">
        <v>10</v>
      </c>
      <c r="K48" s="10"/>
      <c r="L48" s="13"/>
      <c r="M48" s="13"/>
      <c r="N48" s="13"/>
      <c r="O48" s="10">
        <v>2</v>
      </c>
      <c r="P48" s="10">
        <v>15</v>
      </c>
      <c r="Q48" s="10" t="s">
        <v>23</v>
      </c>
      <c r="R48" s="10">
        <v>9</v>
      </c>
      <c r="S48" s="10">
        <v>0</v>
      </c>
      <c r="T48" s="233"/>
      <c r="U48" s="241"/>
      <c r="V48" s="79"/>
      <c r="W48" s="13"/>
    </row>
    <row r="49" spans="1:41" ht="15" customHeight="1" thickTop="1" x14ac:dyDescent="0.15">
      <c r="C49" s="68"/>
      <c r="D49" s="68"/>
      <c r="E49" s="240"/>
      <c r="F49" s="233"/>
      <c r="G49" s="10">
        <v>2</v>
      </c>
      <c r="H49" s="10">
        <v>15</v>
      </c>
      <c r="I49" s="10" t="s">
        <v>23</v>
      </c>
      <c r="J49" s="10">
        <v>10</v>
      </c>
      <c r="K49" s="10">
        <v>0</v>
      </c>
      <c r="L49" s="13"/>
      <c r="M49" s="13"/>
      <c r="N49" s="13"/>
      <c r="O49" s="10"/>
      <c r="P49" s="10"/>
      <c r="Q49" s="10" t="s">
        <v>23</v>
      </c>
      <c r="R49" s="10"/>
      <c r="S49" s="10"/>
      <c r="T49" s="233"/>
      <c r="U49" s="255"/>
      <c r="V49" s="13"/>
      <c r="W49" s="13"/>
      <c r="Y49" s="108" t="s">
        <v>195</v>
      </c>
      <c r="Z49" s="108"/>
      <c r="AA49" s="108"/>
      <c r="AB49" s="108"/>
      <c r="AC49" s="108"/>
      <c r="AD49" s="108"/>
      <c r="AE49" s="108"/>
      <c r="AF49" s="108"/>
      <c r="AG49" s="108"/>
      <c r="AH49" s="108"/>
      <c r="AI49" s="108"/>
      <c r="AJ49" s="108"/>
      <c r="AK49" s="108" t="s">
        <v>143</v>
      </c>
      <c r="AL49" s="108"/>
      <c r="AM49" s="108"/>
      <c r="AN49" s="108"/>
      <c r="AO49" s="108"/>
    </row>
    <row r="50" spans="1:41" ht="15" customHeight="1" x14ac:dyDescent="0.15">
      <c r="E50" s="16"/>
      <c r="G50" s="10"/>
      <c r="H50" s="10"/>
      <c r="I50" s="10" t="s">
        <v>23</v>
      </c>
      <c r="J50" s="10"/>
      <c r="K50" s="10"/>
      <c r="L50" s="13" t="s">
        <v>21</v>
      </c>
      <c r="M50" s="13"/>
      <c r="N50" s="13"/>
      <c r="T50" s="13"/>
      <c r="U50" s="17"/>
      <c r="V50" s="13"/>
      <c r="W50" s="13"/>
      <c r="Y50" s="24" t="s">
        <v>134</v>
      </c>
      <c r="Z50" s="195" t="s">
        <v>233</v>
      </c>
      <c r="AA50" s="196"/>
      <c r="AB50" s="196"/>
      <c r="AC50" s="196"/>
      <c r="AD50" s="196"/>
      <c r="AE50" s="196"/>
      <c r="AF50" s="196"/>
      <c r="AG50" s="196"/>
      <c r="AH50" s="196"/>
      <c r="AI50" s="196"/>
      <c r="AJ50" s="196"/>
      <c r="AK50" s="196"/>
      <c r="AL50" s="196"/>
      <c r="AM50" s="196"/>
      <c r="AN50" s="196"/>
      <c r="AO50" s="197"/>
    </row>
    <row r="51" spans="1:41" ht="15" customHeight="1" x14ac:dyDescent="0.15">
      <c r="E51" s="16"/>
      <c r="K51" s="233">
        <v>3</v>
      </c>
      <c r="L51" s="234" t="str">
        <f>M18</f>
        <v>Ｌｅｇｅｎｄ
（茨城県）</v>
      </c>
      <c r="M51" s="235"/>
      <c r="N51" s="235"/>
      <c r="O51" s="235"/>
      <c r="P51" s="235"/>
      <c r="Q51" s="236"/>
      <c r="R51" s="83" t="s">
        <v>317</v>
      </c>
      <c r="S51" s="13"/>
      <c r="T51" s="13"/>
      <c r="U51" s="17"/>
      <c r="V51" s="13"/>
      <c r="W51" s="13"/>
      <c r="Y51" s="24" t="s">
        <v>135</v>
      </c>
      <c r="Z51" s="195" t="s">
        <v>233</v>
      </c>
      <c r="AA51" s="196"/>
      <c r="AB51" s="196"/>
      <c r="AC51" s="196"/>
      <c r="AD51" s="196"/>
      <c r="AE51" s="196"/>
      <c r="AF51" s="196"/>
      <c r="AG51" s="196"/>
      <c r="AH51" s="196"/>
      <c r="AI51" s="196"/>
      <c r="AJ51" s="196"/>
      <c r="AK51" s="196"/>
      <c r="AL51" s="196"/>
      <c r="AM51" s="196"/>
      <c r="AN51" s="196"/>
      <c r="AO51" s="197"/>
    </row>
    <row r="52" spans="1:41" ht="15" customHeight="1" x14ac:dyDescent="0.15">
      <c r="E52" s="16"/>
      <c r="H52" s="14"/>
      <c r="I52" s="15"/>
      <c r="J52" s="15"/>
      <c r="K52" s="233"/>
      <c r="L52" s="237"/>
      <c r="M52" s="238"/>
      <c r="N52" s="238"/>
      <c r="O52" s="238"/>
      <c r="P52" s="238"/>
      <c r="Q52" s="239"/>
      <c r="R52" s="13"/>
      <c r="S52" s="13"/>
      <c r="T52" s="13"/>
      <c r="U52" s="17"/>
      <c r="V52" s="13"/>
      <c r="W52" s="13"/>
      <c r="Y52" s="24" t="s">
        <v>136</v>
      </c>
      <c r="Z52" s="106" t="s">
        <v>242</v>
      </c>
      <c r="AA52" s="106"/>
      <c r="AB52" s="106"/>
      <c r="AC52" s="106"/>
      <c r="AD52" s="106"/>
      <c r="AE52" s="29" t="s">
        <v>127</v>
      </c>
      <c r="AF52" s="106" t="s">
        <v>156</v>
      </c>
      <c r="AG52" s="106"/>
      <c r="AH52" s="106"/>
      <c r="AI52" s="106"/>
      <c r="AJ52" s="106"/>
      <c r="AK52" s="106" t="s">
        <v>241</v>
      </c>
      <c r="AL52" s="106"/>
      <c r="AM52" s="106"/>
      <c r="AN52" s="106"/>
      <c r="AO52" s="106"/>
    </row>
    <row r="53" spans="1:41" ht="15" customHeight="1" x14ac:dyDescent="0.15">
      <c r="E53" s="16"/>
      <c r="H53" s="16"/>
      <c r="K53" s="13"/>
      <c r="L53" s="10"/>
      <c r="M53" s="10">
        <v>15</v>
      </c>
      <c r="N53" s="10" t="s">
        <v>23</v>
      </c>
      <c r="O53" s="10">
        <v>9</v>
      </c>
      <c r="P53" s="10"/>
      <c r="Q53" s="13"/>
      <c r="R53" s="13"/>
      <c r="S53" s="13"/>
      <c r="T53" s="13"/>
      <c r="U53" s="17"/>
      <c r="V53" s="13"/>
      <c r="W53" s="13"/>
      <c r="Y53" s="24" t="s">
        <v>137</v>
      </c>
      <c r="Z53" s="106" t="s">
        <v>241</v>
      </c>
      <c r="AA53" s="106"/>
      <c r="AB53" s="106"/>
      <c r="AC53" s="106"/>
      <c r="AD53" s="106"/>
      <c r="AE53" s="29" t="s">
        <v>127</v>
      </c>
      <c r="AF53" s="106" t="s">
        <v>242</v>
      </c>
      <c r="AG53" s="106"/>
      <c r="AH53" s="106"/>
      <c r="AI53" s="106"/>
      <c r="AJ53" s="106"/>
      <c r="AK53" s="106" t="s">
        <v>156</v>
      </c>
      <c r="AL53" s="106"/>
      <c r="AM53" s="106"/>
      <c r="AN53" s="106"/>
      <c r="AO53" s="106"/>
    </row>
    <row r="54" spans="1:41" ht="15" customHeight="1" thickBot="1" x14ac:dyDescent="0.2">
      <c r="E54" s="16"/>
      <c r="F54" s="68"/>
      <c r="G54" s="68"/>
      <c r="H54" s="240" t="s">
        <v>231</v>
      </c>
      <c r="I54" s="233"/>
      <c r="K54" s="13"/>
      <c r="L54" s="10">
        <v>2</v>
      </c>
      <c r="M54" s="10">
        <v>15</v>
      </c>
      <c r="N54" s="10" t="s">
        <v>23</v>
      </c>
      <c r="O54" s="10">
        <v>12</v>
      </c>
      <c r="P54" s="10">
        <v>0</v>
      </c>
      <c r="Q54" s="13"/>
      <c r="R54" s="13"/>
      <c r="S54" s="20"/>
      <c r="T54" s="20"/>
      <c r="U54" s="21"/>
      <c r="V54" s="13"/>
      <c r="W54" s="13"/>
      <c r="Y54" s="24" t="s">
        <v>138</v>
      </c>
      <c r="Z54" s="195" t="s">
        <v>233</v>
      </c>
      <c r="AA54" s="196"/>
      <c r="AB54" s="196"/>
      <c r="AC54" s="196"/>
      <c r="AD54" s="196"/>
      <c r="AE54" s="196"/>
      <c r="AF54" s="196"/>
      <c r="AG54" s="196"/>
      <c r="AH54" s="196"/>
      <c r="AI54" s="196"/>
      <c r="AJ54" s="196"/>
      <c r="AK54" s="196"/>
      <c r="AL54" s="196"/>
      <c r="AM54" s="196"/>
      <c r="AN54" s="196"/>
      <c r="AO54" s="197"/>
    </row>
    <row r="55" spans="1:41" ht="15" customHeight="1" thickTop="1" x14ac:dyDescent="0.15">
      <c r="E55" s="72"/>
      <c r="F55" s="72"/>
      <c r="G55" s="73"/>
      <c r="H55" s="241"/>
      <c r="I55" s="233"/>
      <c r="K55" s="13"/>
      <c r="L55" s="10"/>
      <c r="M55" s="10"/>
      <c r="N55" s="10" t="s">
        <v>23</v>
      </c>
      <c r="O55" s="10"/>
      <c r="P55" s="10"/>
      <c r="Q55" s="13"/>
      <c r="R55" s="13"/>
      <c r="S55" s="13"/>
      <c r="T55" s="13"/>
      <c r="U55" s="13"/>
      <c r="V55" s="13"/>
      <c r="W55" s="13"/>
      <c r="Y55" s="24" t="s">
        <v>139</v>
      </c>
      <c r="Z55" s="195" t="s">
        <v>233</v>
      </c>
      <c r="AA55" s="196"/>
      <c r="AB55" s="196"/>
      <c r="AC55" s="196"/>
      <c r="AD55" s="196"/>
      <c r="AE55" s="196"/>
      <c r="AF55" s="196"/>
      <c r="AG55" s="196"/>
      <c r="AH55" s="196"/>
      <c r="AI55" s="196"/>
      <c r="AJ55" s="196"/>
      <c r="AK55" s="196"/>
      <c r="AL55" s="196"/>
      <c r="AM55" s="196"/>
      <c r="AN55" s="196"/>
      <c r="AO55" s="197"/>
    </row>
    <row r="56" spans="1:41" ht="15" customHeight="1" x14ac:dyDescent="0.15">
      <c r="H56" s="67"/>
      <c r="I56" s="68"/>
      <c r="J56" s="68"/>
      <c r="K56" s="13"/>
      <c r="L56" s="1" t="s">
        <v>18</v>
      </c>
      <c r="Q56" s="13"/>
      <c r="R56" s="13"/>
      <c r="S56" s="13"/>
      <c r="T56" s="13"/>
      <c r="U56" s="13"/>
      <c r="V56" s="13"/>
      <c r="W56" s="13"/>
      <c r="Y56" s="24" t="s">
        <v>140</v>
      </c>
      <c r="Z56" s="195" t="s">
        <v>233</v>
      </c>
      <c r="AA56" s="196"/>
      <c r="AB56" s="196"/>
      <c r="AC56" s="196"/>
      <c r="AD56" s="196"/>
      <c r="AE56" s="196"/>
      <c r="AF56" s="196"/>
      <c r="AG56" s="196"/>
      <c r="AH56" s="196"/>
      <c r="AI56" s="196"/>
      <c r="AJ56" s="196"/>
      <c r="AK56" s="196"/>
      <c r="AL56" s="196"/>
      <c r="AM56" s="196"/>
      <c r="AN56" s="196"/>
      <c r="AO56" s="197"/>
    </row>
    <row r="57" spans="1:41" ht="15" customHeight="1" thickBot="1" x14ac:dyDescent="0.2">
      <c r="H57" s="69"/>
      <c r="I57" s="70"/>
      <c r="J57" s="70"/>
      <c r="K57" s="233">
        <v>4</v>
      </c>
      <c r="L57" s="234" t="str">
        <f>E33</f>
        <v>ＺＥＲＯ
（群馬県）</v>
      </c>
      <c r="M57" s="235"/>
      <c r="N57" s="235"/>
      <c r="O57" s="235"/>
      <c r="P57" s="235"/>
      <c r="Q57" s="236"/>
      <c r="R57" s="83" t="s">
        <v>318</v>
      </c>
      <c r="S57" s="13"/>
      <c r="T57" s="13"/>
      <c r="U57" s="13"/>
      <c r="V57" s="13"/>
      <c r="W57" s="13"/>
      <c r="Y57" s="24" t="s">
        <v>141</v>
      </c>
      <c r="Z57" s="106" t="s">
        <v>226</v>
      </c>
      <c r="AA57" s="106"/>
      <c r="AB57" s="106"/>
      <c r="AC57" s="106"/>
      <c r="AD57" s="106"/>
      <c r="AE57" s="29" t="s">
        <v>127</v>
      </c>
      <c r="AF57" s="106" t="s">
        <v>227</v>
      </c>
      <c r="AG57" s="106"/>
      <c r="AH57" s="106"/>
      <c r="AI57" s="106"/>
      <c r="AJ57" s="106"/>
      <c r="AK57" s="106" t="s">
        <v>146</v>
      </c>
      <c r="AL57" s="106"/>
      <c r="AM57" s="106"/>
      <c r="AN57" s="106"/>
      <c r="AO57" s="106"/>
    </row>
    <row r="58" spans="1:41" ht="15" customHeight="1" thickTop="1" x14ac:dyDescent="0.15">
      <c r="K58" s="233"/>
      <c r="L58" s="237"/>
      <c r="M58" s="238"/>
      <c r="N58" s="238"/>
      <c r="O58" s="238"/>
      <c r="P58" s="238"/>
      <c r="Q58" s="239"/>
      <c r="R58" s="13"/>
      <c r="S58" s="13"/>
      <c r="T58" s="13"/>
      <c r="U58" s="13"/>
      <c r="V58" s="13"/>
      <c r="W58" s="13"/>
      <c r="Y58" s="24" t="s">
        <v>220</v>
      </c>
      <c r="Z58" s="195" t="s">
        <v>233</v>
      </c>
      <c r="AA58" s="196"/>
      <c r="AB58" s="196"/>
      <c r="AC58" s="196"/>
      <c r="AD58" s="196"/>
      <c r="AE58" s="196"/>
      <c r="AF58" s="196"/>
      <c r="AG58" s="196"/>
      <c r="AH58" s="196"/>
      <c r="AI58" s="196"/>
      <c r="AJ58" s="196"/>
      <c r="AK58" s="196"/>
      <c r="AL58" s="196"/>
      <c r="AM58" s="196"/>
      <c r="AN58" s="196"/>
      <c r="AO58" s="197"/>
    </row>
    <row r="59" spans="1:41" ht="15" customHeight="1" x14ac:dyDescent="0.15">
      <c r="K59" s="10"/>
      <c r="L59" s="22"/>
      <c r="M59" s="22"/>
      <c r="N59" s="22"/>
      <c r="O59" s="22"/>
      <c r="P59" s="22"/>
      <c r="Q59" s="22"/>
      <c r="R59" s="13"/>
      <c r="S59" s="13"/>
      <c r="T59" s="13"/>
      <c r="U59" s="13"/>
      <c r="V59" s="13"/>
      <c r="W59" s="13"/>
      <c r="Y59" s="24" t="s">
        <v>221</v>
      </c>
      <c r="Z59" s="106" t="s">
        <v>146</v>
      </c>
      <c r="AA59" s="106"/>
      <c r="AB59" s="106"/>
      <c r="AC59" s="106"/>
      <c r="AD59" s="106"/>
      <c r="AE59" s="29" t="s">
        <v>127</v>
      </c>
      <c r="AF59" s="106" t="s">
        <v>226</v>
      </c>
      <c r="AG59" s="106"/>
      <c r="AH59" s="106"/>
      <c r="AI59" s="106"/>
      <c r="AJ59" s="106"/>
      <c r="AK59" s="106" t="s">
        <v>227</v>
      </c>
      <c r="AL59" s="106"/>
      <c r="AM59" s="106"/>
      <c r="AN59" s="106"/>
      <c r="AO59" s="106"/>
    </row>
    <row r="60" spans="1:41" ht="15" customHeight="1" thickBot="1" x14ac:dyDescent="0.2">
      <c r="A60" s="9" t="s">
        <v>251</v>
      </c>
      <c r="B60" s="3"/>
      <c r="C60" s="3"/>
      <c r="D60" s="3"/>
      <c r="E60" s="3"/>
      <c r="F60" s="3"/>
      <c r="G60" s="4"/>
      <c r="H60" s="4"/>
      <c r="I60" s="4"/>
      <c r="J60" s="4"/>
      <c r="K60" s="4"/>
      <c r="L60" s="4"/>
      <c r="M60" s="4"/>
      <c r="N60" s="4"/>
      <c r="O60" s="4"/>
      <c r="P60" s="4"/>
      <c r="Q60" s="4"/>
      <c r="R60" s="4"/>
      <c r="S60" s="4"/>
      <c r="T60" s="4"/>
      <c r="U60" s="4"/>
      <c r="V60" s="4"/>
      <c r="W60" s="4"/>
      <c r="X60" s="4"/>
      <c r="Y60" s="4"/>
      <c r="Z60" s="4"/>
      <c r="AA60" s="4"/>
      <c r="AB60" s="4"/>
      <c r="AC60" s="4"/>
      <c r="AD60" s="4"/>
      <c r="AE60" s="5"/>
      <c r="AF60" s="4"/>
      <c r="AG60" s="4"/>
      <c r="AH60" s="4"/>
      <c r="AI60" s="4" t="s">
        <v>234</v>
      </c>
      <c r="AJ60" s="4"/>
      <c r="AK60" s="4"/>
      <c r="AL60" s="4"/>
      <c r="AM60" s="4"/>
      <c r="AN60" s="4"/>
      <c r="AO60" s="3"/>
    </row>
    <row r="61" spans="1:41" ht="15" customHeight="1" x14ac:dyDescent="0.15">
      <c r="A61" s="129"/>
      <c r="B61" s="130"/>
      <c r="C61" s="130"/>
      <c r="D61" s="130"/>
      <c r="E61" s="130"/>
      <c r="F61" s="131"/>
      <c r="G61" s="86">
        <f>A64</f>
        <v>5</v>
      </c>
      <c r="H61" s="87"/>
      <c r="I61" s="87"/>
      <c r="J61" s="87"/>
      <c r="K61" s="87"/>
      <c r="L61" s="88"/>
      <c r="M61" s="86">
        <f>A67</f>
        <v>6</v>
      </c>
      <c r="N61" s="87"/>
      <c r="O61" s="87"/>
      <c r="P61" s="87"/>
      <c r="Q61" s="87"/>
      <c r="R61" s="88"/>
      <c r="S61" s="86">
        <f>A70</f>
        <v>7</v>
      </c>
      <c r="T61" s="87"/>
      <c r="U61" s="87"/>
      <c r="V61" s="87"/>
      <c r="W61" s="87"/>
      <c r="X61" s="88"/>
      <c r="Y61" s="90" t="s">
        <v>0</v>
      </c>
      <c r="Z61" s="132" t="s">
        <v>1</v>
      </c>
      <c r="AA61" s="6" t="s">
        <v>2</v>
      </c>
      <c r="AB61" s="6" t="s">
        <v>3</v>
      </c>
      <c r="AC61" s="109" t="s">
        <v>2</v>
      </c>
      <c r="AD61" s="110"/>
      <c r="AE61" s="111" t="s">
        <v>4</v>
      </c>
      <c r="AF61" s="111" t="s">
        <v>5</v>
      </c>
      <c r="AG61" s="114" t="s">
        <v>6</v>
      </c>
      <c r="AH61" s="115"/>
      <c r="AI61" s="120" t="s">
        <v>7</v>
      </c>
    </row>
    <row r="62" spans="1:41" ht="15" customHeight="1" x14ac:dyDescent="0.15">
      <c r="A62" s="93" t="s">
        <v>25</v>
      </c>
      <c r="B62" s="94"/>
      <c r="C62" s="94"/>
      <c r="D62" s="94"/>
      <c r="E62" s="94"/>
      <c r="F62" s="95"/>
      <c r="G62" s="201" t="str">
        <f>IF(A65=""," ",A65)</f>
        <v>ｃｏｌｏｒｓ
（栃木県）</v>
      </c>
      <c r="H62" s="256"/>
      <c r="I62" s="256"/>
      <c r="J62" s="256"/>
      <c r="K62" s="256"/>
      <c r="L62" s="257"/>
      <c r="M62" s="201" t="str">
        <f>IF(A68=""," ",A68)</f>
        <v>アンビシャス
（東京都）</v>
      </c>
      <c r="N62" s="256"/>
      <c r="O62" s="256"/>
      <c r="P62" s="256"/>
      <c r="Q62" s="256"/>
      <c r="R62" s="257"/>
      <c r="S62" s="201" t="str">
        <f>IF(A71=""," ",A71)</f>
        <v>FUJIMARU
（埼玉県）</v>
      </c>
      <c r="T62" s="256"/>
      <c r="U62" s="256"/>
      <c r="V62" s="256"/>
      <c r="W62" s="256"/>
      <c r="X62" s="257"/>
      <c r="Y62" s="91"/>
      <c r="Z62" s="133"/>
      <c r="AA62" s="7"/>
      <c r="AB62" s="7"/>
      <c r="AC62" s="135" t="s">
        <v>3</v>
      </c>
      <c r="AD62" s="136"/>
      <c r="AE62" s="112"/>
      <c r="AF62" s="112"/>
      <c r="AG62" s="116"/>
      <c r="AH62" s="117"/>
      <c r="AI62" s="121"/>
    </row>
    <row r="63" spans="1:41" ht="15" customHeight="1" thickBot="1" x14ac:dyDescent="0.2">
      <c r="A63" s="137"/>
      <c r="B63" s="138"/>
      <c r="C63" s="138"/>
      <c r="D63" s="138"/>
      <c r="E63" s="138"/>
      <c r="F63" s="139"/>
      <c r="G63" s="258"/>
      <c r="H63" s="259"/>
      <c r="I63" s="259"/>
      <c r="J63" s="259"/>
      <c r="K63" s="259"/>
      <c r="L63" s="260"/>
      <c r="M63" s="258"/>
      <c r="N63" s="259"/>
      <c r="O63" s="259"/>
      <c r="P63" s="259"/>
      <c r="Q63" s="259"/>
      <c r="R63" s="260"/>
      <c r="S63" s="258"/>
      <c r="T63" s="259"/>
      <c r="U63" s="259"/>
      <c r="V63" s="259"/>
      <c r="W63" s="259"/>
      <c r="X63" s="260"/>
      <c r="Y63" s="92"/>
      <c r="Z63" s="134"/>
      <c r="AA63" s="8" t="s">
        <v>8</v>
      </c>
      <c r="AB63" s="8" t="s">
        <v>8</v>
      </c>
      <c r="AC63" s="140" t="s">
        <v>9</v>
      </c>
      <c r="AD63" s="141"/>
      <c r="AE63" s="113"/>
      <c r="AF63" s="113"/>
      <c r="AG63" s="118"/>
      <c r="AH63" s="119"/>
      <c r="AI63" s="122"/>
    </row>
    <row r="64" spans="1:41" ht="15" customHeight="1" thickBot="1" x14ac:dyDescent="0.45">
      <c r="A64" s="142">
        <v>5</v>
      </c>
      <c r="B64" s="143"/>
      <c r="C64" s="143"/>
      <c r="D64" s="143"/>
      <c r="E64" s="143"/>
      <c r="F64" s="144"/>
      <c r="G64" s="221"/>
      <c r="H64" s="210"/>
      <c r="I64" s="210"/>
      <c r="J64" s="210"/>
      <c r="K64" s="210"/>
      <c r="L64" s="222"/>
      <c r="M64" s="35"/>
      <c r="N64" s="58"/>
      <c r="O64" s="35">
        <v>17</v>
      </c>
      <c r="P64" s="58" t="s">
        <v>304</v>
      </c>
      <c r="Q64" s="36">
        <v>16</v>
      </c>
      <c r="R64" s="36"/>
      <c r="S64" s="35"/>
      <c r="T64" s="58"/>
      <c r="U64" s="35">
        <v>8</v>
      </c>
      <c r="V64" s="58" t="s">
        <v>304</v>
      </c>
      <c r="W64" s="36">
        <v>15</v>
      </c>
      <c r="X64" s="61"/>
      <c r="Y64" s="218">
        <f>COUNTIF(G64:X66,"○")</f>
        <v>1</v>
      </c>
      <c r="Z64" s="157">
        <f>COUNTIF(G64:X66,"●")</f>
        <v>1</v>
      </c>
      <c r="AA64" s="157">
        <f>N65+T65</f>
        <v>2</v>
      </c>
      <c r="AB64" s="157">
        <f>R65+X65</f>
        <v>2</v>
      </c>
      <c r="AC64" s="160">
        <f>IF(AB64=0,"----",AA64/AB64)</f>
        <v>1</v>
      </c>
      <c r="AD64" s="161"/>
      <c r="AE64" s="166">
        <f>SUM(O64:O66,U64:U66)</f>
        <v>53</v>
      </c>
      <c r="AF64" s="166">
        <f>SUM(Q64:Q66,W64:W66)</f>
        <v>60</v>
      </c>
      <c r="AG64" s="160">
        <f>AE64/AF64</f>
        <v>0.8833333333333333</v>
      </c>
      <c r="AH64" s="161"/>
      <c r="AI64" s="251">
        <v>2</v>
      </c>
    </row>
    <row r="65" spans="1:42" ht="15" customHeight="1" thickBot="1" x14ac:dyDescent="0.45">
      <c r="A65" s="96" t="str">
        <f>U18</f>
        <v>ｃｏｌｏｒｓ
（栃木県）</v>
      </c>
      <c r="B65" s="246"/>
      <c r="C65" s="246"/>
      <c r="D65" s="246"/>
      <c r="E65" s="246"/>
      <c r="F65" s="247"/>
      <c r="G65" s="223"/>
      <c r="H65" s="213"/>
      <c r="I65" s="213"/>
      <c r="J65" s="213"/>
      <c r="K65" s="213"/>
      <c r="L65" s="224"/>
      <c r="M65" s="38" t="str">
        <f>IF(N65&gt;R65,"○",IF(N65=R65,"△",IF(N65&lt;R65,"●")))</f>
        <v>○</v>
      </c>
      <c r="N65" s="39">
        <v>2</v>
      </c>
      <c r="O65" s="40">
        <v>16</v>
      </c>
      <c r="P65" s="41" t="str">
        <f>IF(O65="","","-")</f>
        <v>-</v>
      </c>
      <c r="Q65" s="42">
        <v>14</v>
      </c>
      <c r="R65" s="42">
        <v>0</v>
      </c>
      <c r="S65" s="38" t="str">
        <f>IF(T65&gt;X65,"○",IF(T65=X65,"△",IF(T65&lt;X65,"●")))</f>
        <v>●</v>
      </c>
      <c r="T65" s="39">
        <v>0</v>
      </c>
      <c r="U65" s="40">
        <v>12</v>
      </c>
      <c r="V65" s="41" t="str">
        <f>IF(U65="","","-")</f>
        <v>-</v>
      </c>
      <c r="W65" s="42">
        <v>15</v>
      </c>
      <c r="X65" s="62">
        <v>2</v>
      </c>
      <c r="Y65" s="219"/>
      <c r="Z65" s="158"/>
      <c r="AA65" s="158"/>
      <c r="AB65" s="158"/>
      <c r="AC65" s="162"/>
      <c r="AD65" s="163"/>
      <c r="AE65" s="167"/>
      <c r="AF65" s="167"/>
      <c r="AG65" s="162"/>
      <c r="AH65" s="163"/>
      <c r="AI65" s="251"/>
    </row>
    <row r="66" spans="1:42" ht="15" customHeight="1" thickBot="1" x14ac:dyDescent="0.45">
      <c r="A66" s="252"/>
      <c r="B66" s="253"/>
      <c r="C66" s="253"/>
      <c r="D66" s="253"/>
      <c r="E66" s="253"/>
      <c r="F66" s="254"/>
      <c r="G66" s="225"/>
      <c r="H66" s="216"/>
      <c r="I66" s="216"/>
      <c r="J66" s="216"/>
      <c r="K66" s="216"/>
      <c r="L66" s="226"/>
      <c r="M66" s="45"/>
      <c r="N66" s="59"/>
      <c r="O66" s="45"/>
      <c r="P66" s="44" t="str">
        <f>IF(O66="","","-")</f>
        <v/>
      </c>
      <c r="Q66" s="46"/>
      <c r="R66" s="46"/>
      <c r="S66" s="45"/>
      <c r="T66" s="59"/>
      <c r="U66" s="45"/>
      <c r="V66" s="44" t="str">
        <f>IF(U66="","","-")</f>
        <v/>
      </c>
      <c r="W66" s="46"/>
      <c r="X66" s="63"/>
      <c r="Y66" s="220"/>
      <c r="Z66" s="159"/>
      <c r="AA66" s="159"/>
      <c r="AB66" s="159"/>
      <c r="AC66" s="164"/>
      <c r="AD66" s="165"/>
      <c r="AE66" s="168"/>
      <c r="AF66" s="168"/>
      <c r="AG66" s="164"/>
      <c r="AH66" s="165"/>
      <c r="AI66" s="251"/>
    </row>
    <row r="67" spans="1:42" ht="15" customHeight="1" thickBot="1" x14ac:dyDescent="0.45">
      <c r="A67" s="172">
        <v>6</v>
      </c>
      <c r="B67" s="173"/>
      <c r="C67" s="173"/>
      <c r="D67" s="173"/>
      <c r="E67" s="173"/>
      <c r="F67" s="174"/>
      <c r="G67" s="35"/>
      <c r="H67" s="58"/>
      <c r="I67" s="33">
        <f>Q64</f>
        <v>16</v>
      </c>
      <c r="J67" s="34" t="s">
        <v>304</v>
      </c>
      <c r="K67" s="37">
        <f>O64</f>
        <v>17</v>
      </c>
      <c r="L67" s="36"/>
      <c r="M67" s="212"/>
      <c r="N67" s="213"/>
      <c r="O67" s="213"/>
      <c r="P67" s="213"/>
      <c r="Q67" s="213"/>
      <c r="R67" s="224"/>
      <c r="S67" s="35"/>
      <c r="T67" s="58"/>
      <c r="U67" s="35">
        <v>7</v>
      </c>
      <c r="V67" s="58" t="s">
        <v>304</v>
      </c>
      <c r="W67" s="36">
        <v>15</v>
      </c>
      <c r="X67" s="61"/>
      <c r="Y67" s="218">
        <f>COUNTIF(G67:X69,"○")</f>
        <v>0</v>
      </c>
      <c r="Z67" s="157">
        <f>COUNTIF(G67:X69,"●")</f>
        <v>2</v>
      </c>
      <c r="AA67" s="243">
        <f>H68+T68</f>
        <v>1</v>
      </c>
      <c r="AB67" s="243">
        <f>L68+X68</f>
        <v>4</v>
      </c>
      <c r="AC67" s="160">
        <f>IF(AB67=0,"----",AA67/AB67)</f>
        <v>0.25</v>
      </c>
      <c r="AD67" s="161"/>
      <c r="AE67" s="166">
        <f>SUM(I67:I69,U67:U69)</f>
        <v>67</v>
      </c>
      <c r="AF67" s="166">
        <f>SUM(K67:K69,W67:W69)</f>
        <v>78</v>
      </c>
      <c r="AG67" s="160">
        <f>AE67/AF67</f>
        <v>0.85897435897435892</v>
      </c>
      <c r="AH67" s="161"/>
      <c r="AI67" s="251">
        <v>3</v>
      </c>
    </row>
    <row r="68" spans="1:42" ht="15" customHeight="1" thickBot="1" x14ac:dyDescent="0.45">
      <c r="A68" s="96" t="str">
        <f>U33</f>
        <v>アンビシャス
（東京都）</v>
      </c>
      <c r="B68" s="246"/>
      <c r="C68" s="246"/>
      <c r="D68" s="246"/>
      <c r="E68" s="246"/>
      <c r="F68" s="247"/>
      <c r="G68" s="38" t="str">
        <f>IF(M65="○","●",IF(M65="△","△",IF(M65="●","○",IF(M65="",""))))</f>
        <v>●</v>
      </c>
      <c r="H68" s="41">
        <f>IF(R65="","",R65)</f>
        <v>0</v>
      </c>
      <c r="I68" s="38">
        <f>IF(Q65="","",Q65)</f>
        <v>14</v>
      </c>
      <c r="J68" s="41" t="str">
        <f>IF(I68="","","-")</f>
        <v>-</v>
      </c>
      <c r="K68" s="60">
        <f>IF(O65="","",O65)</f>
        <v>16</v>
      </c>
      <c r="L68" s="60">
        <f>IF(N65="","",N65)</f>
        <v>2</v>
      </c>
      <c r="M68" s="212"/>
      <c r="N68" s="213"/>
      <c r="O68" s="213"/>
      <c r="P68" s="213"/>
      <c r="Q68" s="213"/>
      <c r="R68" s="224"/>
      <c r="S68" s="38" t="str">
        <f>IF(T68&gt;X68,"○",IF(T68=X68,"△",IF(T68&lt;X68,"●")))</f>
        <v>●</v>
      </c>
      <c r="T68" s="39">
        <v>1</v>
      </c>
      <c r="U68" s="40">
        <v>17</v>
      </c>
      <c r="V68" s="41" t="str">
        <f>IF(U68="","","-")</f>
        <v>-</v>
      </c>
      <c r="W68" s="42">
        <v>15</v>
      </c>
      <c r="X68" s="62">
        <v>2</v>
      </c>
      <c r="Y68" s="219"/>
      <c r="Z68" s="158"/>
      <c r="AA68" s="244"/>
      <c r="AB68" s="244"/>
      <c r="AC68" s="162"/>
      <c r="AD68" s="163"/>
      <c r="AE68" s="167"/>
      <c r="AF68" s="167"/>
      <c r="AG68" s="162"/>
      <c r="AH68" s="163"/>
      <c r="AI68" s="251"/>
    </row>
    <row r="69" spans="1:42" ht="15" customHeight="1" thickBot="1" x14ac:dyDescent="0.45">
      <c r="A69" s="248"/>
      <c r="B69" s="249"/>
      <c r="C69" s="249"/>
      <c r="D69" s="249"/>
      <c r="E69" s="249"/>
      <c r="F69" s="250"/>
      <c r="G69" s="45"/>
      <c r="H69" s="59"/>
      <c r="I69" s="43" t="str">
        <f>IF(Q66="","",Q66)</f>
        <v/>
      </c>
      <c r="J69" s="44" t="str">
        <f>IF(I69="","","-")</f>
        <v/>
      </c>
      <c r="K69" s="47" t="str">
        <f>IF(O66="","",O66)</f>
        <v/>
      </c>
      <c r="L69" s="46"/>
      <c r="M69" s="212"/>
      <c r="N69" s="213"/>
      <c r="O69" s="213"/>
      <c r="P69" s="213"/>
      <c r="Q69" s="213"/>
      <c r="R69" s="224"/>
      <c r="S69" s="45"/>
      <c r="T69" s="59"/>
      <c r="U69" s="45">
        <v>13</v>
      </c>
      <c r="V69" s="44" t="str">
        <f>IF(U69="","","-")</f>
        <v>-</v>
      </c>
      <c r="W69" s="46">
        <v>15</v>
      </c>
      <c r="X69" s="63"/>
      <c r="Y69" s="220"/>
      <c r="Z69" s="159"/>
      <c r="AA69" s="245"/>
      <c r="AB69" s="245"/>
      <c r="AC69" s="164"/>
      <c r="AD69" s="165"/>
      <c r="AE69" s="168"/>
      <c r="AF69" s="168"/>
      <c r="AG69" s="164"/>
      <c r="AH69" s="165"/>
      <c r="AI69" s="251"/>
    </row>
    <row r="70" spans="1:42" ht="15" customHeight="1" thickBot="1" x14ac:dyDescent="0.45">
      <c r="A70" s="172">
        <v>7</v>
      </c>
      <c r="B70" s="173"/>
      <c r="C70" s="173"/>
      <c r="D70" s="173"/>
      <c r="E70" s="173"/>
      <c r="F70" s="174"/>
      <c r="G70" s="35"/>
      <c r="H70" s="58"/>
      <c r="I70" s="33">
        <f>W64</f>
        <v>15</v>
      </c>
      <c r="J70" s="34" t="s">
        <v>304</v>
      </c>
      <c r="K70" s="37">
        <f>U64</f>
        <v>8</v>
      </c>
      <c r="L70" s="36"/>
      <c r="M70" s="35"/>
      <c r="N70" s="58"/>
      <c r="O70" s="33">
        <f>W67</f>
        <v>15</v>
      </c>
      <c r="P70" s="58" t="s">
        <v>304</v>
      </c>
      <c r="Q70" s="37">
        <f>U67</f>
        <v>7</v>
      </c>
      <c r="R70" s="36"/>
      <c r="S70" s="209"/>
      <c r="T70" s="210"/>
      <c r="U70" s="210"/>
      <c r="V70" s="210"/>
      <c r="W70" s="210"/>
      <c r="X70" s="211"/>
      <c r="Y70" s="218">
        <f>COUNTIF(G70:X72,"○")</f>
        <v>2</v>
      </c>
      <c r="Z70" s="157">
        <f>COUNTIF(G70:X72,"●")</f>
        <v>0</v>
      </c>
      <c r="AA70" s="243">
        <f>H71+N71</f>
        <v>4</v>
      </c>
      <c r="AB70" s="243">
        <f>L71+R71</f>
        <v>1</v>
      </c>
      <c r="AC70" s="160">
        <f>IF(AB70=0,"----",AA70/AB70)</f>
        <v>4</v>
      </c>
      <c r="AD70" s="161"/>
      <c r="AE70" s="166">
        <f>SUM(I70:I72,O70:O72)</f>
        <v>75</v>
      </c>
      <c r="AF70" s="166">
        <f>SUM(K70:K72,Q70:Q72)</f>
        <v>57</v>
      </c>
      <c r="AG70" s="160">
        <f>AE70/AF70</f>
        <v>1.3157894736842106</v>
      </c>
      <c r="AH70" s="161"/>
      <c r="AI70" s="242">
        <v>1</v>
      </c>
    </row>
    <row r="71" spans="1:42" ht="15" customHeight="1" thickBot="1" x14ac:dyDescent="0.45">
      <c r="A71" s="96" t="str">
        <f>AC18</f>
        <v>FUJIMARU
（埼玉県）</v>
      </c>
      <c r="B71" s="246"/>
      <c r="C71" s="246"/>
      <c r="D71" s="246"/>
      <c r="E71" s="246"/>
      <c r="F71" s="247"/>
      <c r="G71" s="38" t="str">
        <f>IF(S65="○","●",IF(S65="△","△",IF(S65="●","○",IF(S65="",""))))</f>
        <v>○</v>
      </c>
      <c r="H71" s="41">
        <f>IF(X65="","",X65)</f>
        <v>2</v>
      </c>
      <c r="I71" s="38">
        <f>IF(W65="","",W65)</f>
        <v>15</v>
      </c>
      <c r="J71" s="41" t="str">
        <f>IF(I71="","","-")</f>
        <v>-</v>
      </c>
      <c r="K71" s="60">
        <f>IF(U65="","",U65)</f>
        <v>12</v>
      </c>
      <c r="L71" s="60">
        <f>IF(T65="","",T65)</f>
        <v>0</v>
      </c>
      <c r="M71" s="38" t="str">
        <f>IF(S68="○","●",IF(S68="△","△",IF(S68="●","○",IF(S68="",""))))</f>
        <v>○</v>
      </c>
      <c r="N71" s="41">
        <f>IF(X68="","",X68)</f>
        <v>2</v>
      </c>
      <c r="O71" s="38">
        <f>IF(W68="","",W68)</f>
        <v>15</v>
      </c>
      <c r="P71" s="41" t="str">
        <f>IF(O71="","","-")</f>
        <v>-</v>
      </c>
      <c r="Q71" s="60">
        <f>IF(U68="","",U68)</f>
        <v>17</v>
      </c>
      <c r="R71" s="60">
        <f>IF(T68="","",T68)</f>
        <v>1</v>
      </c>
      <c r="S71" s="212"/>
      <c r="T71" s="213"/>
      <c r="U71" s="213"/>
      <c r="V71" s="213"/>
      <c r="W71" s="213"/>
      <c r="X71" s="214"/>
      <c r="Y71" s="219"/>
      <c r="Z71" s="158"/>
      <c r="AA71" s="244"/>
      <c r="AB71" s="244"/>
      <c r="AC71" s="162"/>
      <c r="AD71" s="163"/>
      <c r="AE71" s="167"/>
      <c r="AF71" s="167"/>
      <c r="AG71" s="162"/>
      <c r="AH71" s="163"/>
      <c r="AI71" s="242"/>
    </row>
    <row r="72" spans="1:42" ht="15" customHeight="1" thickBot="1" x14ac:dyDescent="0.45">
      <c r="A72" s="248"/>
      <c r="B72" s="249"/>
      <c r="C72" s="249"/>
      <c r="D72" s="249"/>
      <c r="E72" s="249"/>
      <c r="F72" s="250"/>
      <c r="G72" s="45"/>
      <c r="H72" s="59"/>
      <c r="I72" s="43" t="str">
        <f>IF(W66="","",W66)</f>
        <v/>
      </c>
      <c r="J72" s="44" t="str">
        <f>IF(I72="","","-")</f>
        <v/>
      </c>
      <c r="K72" s="47" t="str">
        <f>IF(U66="","",U66)</f>
        <v/>
      </c>
      <c r="L72" s="46"/>
      <c r="M72" s="45"/>
      <c r="N72" s="59"/>
      <c r="O72" s="43">
        <f>IF(W69="","",W69)</f>
        <v>15</v>
      </c>
      <c r="P72" s="44" t="str">
        <f>IF(O72="","","-")</f>
        <v>-</v>
      </c>
      <c r="Q72" s="47">
        <f>IF(U69="","",U69)</f>
        <v>13</v>
      </c>
      <c r="R72" s="46"/>
      <c r="S72" s="215"/>
      <c r="T72" s="216"/>
      <c r="U72" s="216"/>
      <c r="V72" s="216"/>
      <c r="W72" s="216"/>
      <c r="X72" s="217"/>
      <c r="Y72" s="220"/>
      <c r="Z72" s="159"/>
      <c r="AA72" s="245"/>
      <c r="AB72" s="245"/>
      <c r="AC72" s="164"/>
      <c r="AD72" s="165"/>
      <c r="AE72" s="168"/>
      <c r="AF72" s="168"/>
      <c r="AG72" s="164"/>
      <c r="AH72" s="165"/>
      <c r="AI72" s="242"/>
    </row>
    <row r="73" spans="1:42" s="57" customFormat="1" ht="20.25" customHeight="1" x14ac:dyDescent="0.4">
      <c r="A73" s="53"/>
      <c r="B73" s="53"/>
      <c r="C73" s="207" t="s">
        <v>305</v>
      </c>
      <c r="D73" s="207"/>
      <c r="E73" s="208" t="str">
        <f>IF(AI64=1,A65,IF(AI67=1,A68,IF(AI70=1,A71)))</f>
        <v>FUJIMARU
（埼玉県）</v>
      </c>
      <c r="F73" s="208"/>
      <c r="G73" s="85"/>
      <c r="H73" s="85"/>
      <c r="I73" s="85"/>
      <c r="J73" s="85"/>
      <c r="K73" s="84" t="s">
        <v>306</v>
      </c>
      <c r="L73" s="84"/>
      <c r="M73" s="85" t="str">
        <f>IF(AI64=2,A65,IF(AI67=2,A68,IF(AI70=2,A71)))</f>
        <v>ｃｏｌｏｒｓ
（栃木県）</v>
      </c>
      <c r="N73" s="85"/>
      <c r="O73" s="85"/>
      <c r="P73" s="85"/>
      <c r="Q73" s="85"/>
      <c r="R73" s="85"/>
      <c r="S73" s="84" t="s">
        <v>307</v>
      </c>
      <c r="T73" s="84"/>
      <c r="U73" s="85" t="str">
        <f>IF(AI64=3,A65,IF(AI67=3,A68,IF(AI70=3,A71)))</f>
        <v>アンビシャス
（東京都）</v>
      </c>
      <c r="V73" s="85"/>
      <c r="W73" s="85"/>
      <c r="X73" s="85"/>
      <c r="Y73" s="85"/>
      <c r="Z73" s="85"/>
      <c r="AA73" s="65"/>
      <c r="AB73" s="65"/>
      <c r="AC73" s="66"/>
      <c r="AD73" s="66"/>
      <c r="AE73" s="66"/>
      <c r="AF73" s="66"/>
      <c r="AG73" s="66"/>
      <c r="AH73" s="66"/>
      <c r="AI73" s="41"/>
      <c r="AJ73" s="54"/>
      <c r="AK73" s="54"/>
      <c r="AL73" s="55"/>
      <c r="AM73" s="55"/>
      <c r="AN73" s="54"/>
      <c r="AO73" s="54"/>
      <c r="AP73" s="56"/>
    </row>
  </sheetData>
  <mergeCells count="267">
    <mergeCell ref="AI6:AJ8"/>
    <mergeCell ref="AK6:AK8"/>
    <mergeCell ref="A1:AO1"/>
    <mergeCell ref="A3:F3"/>
    <mergeCell ref="G3:L3"/>
    <mergeCell ref="M3:R3"/>
    <mergeCell ref="S3:X3"/>
    <mergeCell ref="Y3:AD3"/>
    <mergeCell ref="AE3:AE5"/>
    <mergeCell ref="AF3:AF5"/>
    <mergeCell ref="AI3:AJ3"/>
    <mergeCell ref="AK3:AK5"/>
    <mergeCell ref="AL3:AL5"/>
    <mergeCell ref="AM3:AN5"/>
    <mergeCell ref="AO3:AO5"/>
    <mergeCell ref="A4:F4"/>
    <mergeCell ref="G4:L5"/>
    <mergeCell ref="M4:R5"/>
    <mergeCell ref="S4:X5"/>
    <mergeCell ref="Y4:AD5"/>
    <mergeCell ref="AI4:AJ4"/>
    <mergeCell ref="A5:F5"/>
    <mergeCell ref="AI5:AJ5"/>
    <mergeCell ref="AG9:AG11"/>
    <mergeCell ref="AH9:AH11"/>
    <mergeCell ref="AI9:AJ11"/>
    <mergeCell ref="AL6:AL8"/>
    <mergeCell ref="AM6:AN8"/>
    <mergeCell ref="AO6:AO8"/>
    <mergeCell ref="A7:F8"/>
    <mergeCell ref="A9:F9"/>
    <mergeCell ref="M9:R11"/>
    <mergeCell ref="Y9:AD11"/>
    <mergeCell ref="AE9:AE11"/>
    <mergeCell ref="AF9:AF11"/>
    <mergeCell ref="AO9:AO11"/>
    <mergeCell ref="A10:F11"/>
    <mergeCell ref="AK9:AK11"/>
    <mergeCell ref="AL9:AL11"/>
    <mergeCell ref="AM9:AN11"/>
    <mergeCell ref="A6:F6"/>
    <mergeCell ref="G6:L8"/>
    <mergeCell ref="S6:X8"/>
    <mergeCell ref="AE6:AE8"/>
    <mergeCell ref="AF6:AF8"/>
    <mergeCell ref="AG6:AG8"/>
    <mergeCell ref="AH6:AH8"/>
    <mergeCell ref="AL12:AL14"/>
    <mergeCell ref="AI21:AI23"/>
    <mergeCell ref="AM12:AN14"/>
    <mergeCell ref="AO12:AO14"/>
    <mergeCell ref="A13:F14"/>
    <mergeCell ref="A15:F15"/>
    <mergeCell ref="M15:R17"/>
    <mergeCell ref="Y15:AD17"/>
    <mergeCell ref="AE15:AE17"/>
    <mergeCell ref="AF15:AF17"/>
    <mergeCell ref="AO15:AO17"/>
    <mergeCell ref="A16:F17"/>
    <mergeCell ref="AH15:AH17"/>
    <mergeCell ref="AI15:AJ17"/>
    <mergeCell ref="AK15:AK17"/>
    <mergeCell ref="AL15:AL17"/>
    <mergeCell ref="AM15:AN17"/>
    <mergeCell ref="A12:F12"/>
    <mergeCell ref="G12:L14"/>
    <mergeCell ref="S12:X14"/>
    <mergeCell ref="AE12:AE14"/>
    <mergeCell ref="AF12:AF14"/>
    <mergeCell ref="AG12:AG14"/>
    <mergeCell ref="AH12:AH14"/>
    <mergeCell ref="AE24:AE26"/>
    <mergeCell ref="Y21:Y23"/>
    <mergeCell ref="Z21:Z23"/>
    <mergeCell ref="AC21:AD21"/>
    <mergeCell ref="AE21:AE23"/>
    <mergeCell ref="AG15:AG17"/>
    <mergeCell ref="AF21:AF23"/>
    <mergeCell ref="AG21:AH23"/>
    <mergeCell ref="AK12:AK14"/>
    <mergeCell ref="AI12:AJ14"/>
    <mergeCell ref="AA24:AA26"/>
    <mergeCell ref="AB24:AB26"/>
    <mergeCell ref="AF24:AF26"/>
    <mergeCell ref="AG24:AH26"/>
    <mergeCell ref="AI24:AI26"/>
    <mergeCell ref="A22:F22"/>
    <mergeCell ref="G22:L23"/>
    <mergeCell ref="M22:R23"/>
    <mergeCell ref="S22:X23"/>
    <mergeCell ref="AC22:AD22"/>
    <mergeCell ref="A23:F23"/>
    <mergeCell ref="AC23:AD23"/>
    <mergeCell ref="AC24:AD26"/>
    <mergeCell ref="A21:F21"/>
    <mergeCell ref="G21:L21"/>
    <mergeCell ref="M21:R21"/>
    <mergeCell ref="S21:X21"/>
    <mergeCell ref="A25:F26"/>
    <mergeCell ref="A24:F24"/>
    <mergeCell ref="G24:L26"/>
    <mergeCell ref="Y24:Y26"/>
    <mergeCell ref="Z24:Z26"/>
    <mergeCell ref="AC27:AD29"/>
    <mergeCell ref="AE27:AE29"/>
    <mergeCell ref="AF27:AF29"/>
    <mergeCell ref="AG27:AH29"/>
    <mergeCell ref="AI27:AI29"/>
    <mergeCell ref="A28:F29"/>
    <mergeCell ref="A27:F27"/>
    <mergeCell ref="M27:R29"/>
    <mergeCell ref="Y27:Y29"/>
    <mergeCell ref="Z27:Z29"/>
    <mergeCell ref="AA27:AA29"/>
    <mergeCell ref="AB27:AB29"/>
    <mergeCell ref="AF64:AF66"/>
    <mergeCell ref="AG64:AH66"/>
    <mergeCell ref="AI64:AI66"/>
    <mergeCell ref="A65:F66"/>
    <mergeCell ref="AB64:AB66"/>
    <mergeCell ref="A35:E36"/>
    <mergeCell ref="AC30:AD32"/>
    <mergeCell ref="AE30:AE32"/>
    <mergeCell ref="AF30:AF32"/>
    <mergeCell ref="AG30:AH32"/>
    <mergeCell ref="AI30:AI32"/>
    <mergeCell ref="A31:F32"/>
    <mergeCell ref="A30:F30"/>
    <mergeCell ref="S30:X32"/>
    <mergeCell ref="Y30:Y32"/>
    <mergeCell ref="Z30:Z32"/>
    <mergeCell ref="AA30:AA32"/>
    <mergeCell ref="AB30:AB32"/>
    <mergeCell ref="AF61:AF63"/>
    <mergeCell ref="AG61:AH63"/>
    <mergeCell ref="AI61:AI63"/>
    <mergeCell ref="A62:F62"/>
    <mergeCell ref="G62:L63"/>
    <mergeCell ref="M62:R63"/>
    <mergeCell ref="A64:F64"/>
    <mergeCell ref="G64:L66"/>
    <mergeCell ref="Y64:Y66"/>
    <mergeCell ref="Z64:Z66"/>
    <mergeCell ref="AA64:AA66"/>
    <mergeCell ref="AC61:AD61"/>
    <mergeCell ref="AE64:AE66"/>
    <mergeCell ref="AE61:AE63"/>
    <mergeCell ref="AC64:AD66"/>
    <mergeCell ref="S62:X63"/>
    <mergeCell ref="AC62:AD62"/>
    <mergeCell ref="A61:F61"/>
    <mergeCell ref="G61:L61"/>
    <mergeCell ref="M61:R61"/>
    <mergeCell ref="S61:X61"/>
    <mergeCell ref="Y61:Y63"/>
    <mergeCell ref="Z61:Z63"/>
    <mergeCell ref="A63:F63"/>
    <mergeCell ref="AC63:AD63"/>
    <mergeCell ref="AB70:AB72"/>
    <mergeCell ref="AC70:AD72"/>
    <mergeCell ref="AE70:AE72"/>
    <mergeCell ref="AF70:AF72"/>
    <mergeCell ref="AG70:AH72"/>
    <mergeCell ref="AI70:AI72"/>
    <mergeCell ref="A68:F69"/>
    <mergeCell ref="A70:F70"/>
    <mergeCell ref="S70:X72"/>
    <mergeCell ref="Y70:Y72"/>
    <mergeCell ref="Z70:Z72"/>
    <mergeCell ref="AA70:AA72"/>
    <mergeCell ref="A71:F72"/>
    <mergeCell ref="AB67:AB69"/>
    <mergeCell ref="AC67:AD69"/>
    <mergeCell ref="AE67:AE69"/>
    <mergeCell ref="AF67:AF69"/>
    <mergeCell ref="AG67:AH69"/>
    <mergeCell ref="AI67:AI69"/>
    <mergeCell ref="A67:F67"/>
    <mergeCell ref="M67:R69"/>
    <mergeCell ref="Y67:Y69"/>
    <mergeCell ref="Z67:Z69"/>
    <mergeCell ref="AA67:AA69"/>
    <mergeCell ref="Y37:AJ37"/>
    <mergeCell ref="AK37:AO37"/>
    <mergeCell ref="A38:F39"/>
    <mergeCell ref="Z38:AD38"/>
    <mergeCell ref="AF38:AJ38"/>
    <mergeCell ref="AK38:AO38"/>
    <mergeCell ref="K39:K40"/>
    <mergeCell ref="L39:Q40"/>
    <mergeCell ref="Z39:AD39"/>
    <mergeCell ref="AF39:AJ39"/>
    <mergeCell ref="H42:I43"/>
    <mergeCell ref="Z42:AD42"/>
    <mergeCell ref="AF42:AJ42"/>
    <mergeCell ref="AK42:AO42"/>
    <mergeCell ref="Z43:AD43"/>
    <mergeCell ref="AF43:AJ43"/>
    <mergeCell ref="AK43:AO43"/>
    <mergeCell ref="AK39:AO39"/>
    <mergeCell ref="Z40:AD40"/>
    <mergeCell ref="AF40:AJ40"/>
    <mergeCell ref="AK40:AO40"/>
    <mergeCell ref="Z41:AD41"/>
    <mergeCell ref="AF41:AJ41"/>
    <mergeCell ref="AK41:AO41"/>
    <mergeCell ref="E48:F49"/>
    <mergeCell ref="T48:U49"/>
    <mergeCell ref="Y49:AJ49"/>
    <mergeCell ref="AK49:AO49"/>
    <mergeCell ref="Z44:AD44"/>
    <mergeCell ref="AF44:AJ44"/>
    <mergeCell ref="AK44:AO44"/>
    <mergeCell ref="K45:K46"/>
    <mergeCell ref="L45:Q46"/>
    <mergeCell ref="Z45:AD45"/>
    <mergeCell ref="AF45:AJ45"/>
    <mergeCell ref="AK45:AO45"/>
    <mergeCell ref="Z46:AD46"/>
    <mergeCell ref="AF46:AJ46"/>
    <mergeCell ref="K51:K52"/>
    <mergeCell ref="L51:Q52"/>
    <mergeCell ref="Z51:AO51"/>
    <mergeCell ref="Z52:AD52"/>
    <mergeCell ref="AF52:AJ52"/>
    <mergeCell ref="AK52:AO52"/>
    <mergeCell ref="AK46:AO46"/>
    <mergeCell ref="Z47:AD47"/>
    <mergeCell ref="AF47:AJ47"/>
    <mergeCell ref="AK47:AO47"/>
    <mergeCell ref="AK59:AO59"/>
    <mergeCell ref="Z56:AO56"/>
    <mergeCell ref="K57:K58"/>
    <mergeCell ref="L57:Q58"/>
    <mergeCell ref="Z57:AD57"/>
    <mergeCell ref="AF57:AJ57"/>
    <mergeCell ref="AK57:AO57"/>
    <mergeCell ref="Z58:AO58"/>
    <mergeCell ref="Z53:AD53"/>
    <mergeCell ref="AF53:AJ53"/>
    <mergeCell ref="AK53:AO53"/>
    <mergeCell ref="Z54:AO54"/>
    <mergeCell ref="Z55:AO55"/>
    <mergeCell ref="C18:D18"/>
    <mergeCell ref="E18:J18"/>
    <mergeCell ref="K18:L18"/>
    <mergeCell ref="M18:R18"/>
    <mergeCell ref="S18:T18"/>
    <mergeCell ref="U18:Z18"/>
    <mergeCell ref="AA18:AB18"/>
    <mergeCell ref="AC18:AH18"/>
    <mergeCell ref="C73:D73"/>
    <mergeCell ref="E73:J73"/>
    <mergeCell ref="K73:L73"/>
    <mergeCell ref="M73:R73"/>
    <mergeCell ref="S73:T73"/>
    <mergeCell ref="U73:Z73"/>
    <mergeCell ref="C33:D33"/>
    <mergeCell ref="E33:J33"/>
    <mergeCell ref="K33:L33"/>
    <mergeCell ref="M33:R33"/>
    <mergeCell ref="S33:T33"/>
    <mergeCell ref="U33:Z33"/>
    <mergeCell ref="Z59:AD59"/>
    <mergeCell ref="AF59:AJ59"/>
    <mergeCell ref="H54:I55"/>
    <mergeCell ref="Z50:AO50"/>
  </mergeCells>
  <phoneticPr fontId="1"/>
  <dataValidations count="3">
    <dataValidation imeMode="halfAlpha" allowBlank="1" showInputMessage="1" showErrorMessage="1" sqref="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JY6:JY14 TU6:TU14 ADQ6:ADQ14 ANM6:ANM14 AXI6:AXI14 BHE6:BHE14 BRA6:BRA14 CAW6:CAW14 CKS6:CKS14 CUO6:CUO14 DEK6:DEK14 DOG6:DOG14 DYC6:DYC14 EHY6:EHY14 ERU6:ERU14 FBQ6:FBQ14 FLM6:FLM14 FVI6:FVI14 GFE6:GFE14 GPA6:GPA14 GYW6:GYW14 HIS6:HIS14 HSO6:HSO14 ICK6:ICK14 IMG6:IMG14 IWC6:IWC14 JFY6:JFY14 JPU6:JPU14 JZQ6:JZQ14 KJM6:KJM14 KTI6:KTI14 LDE6:LDE14 LNA6:LNA14 LWW6:LWW14 MGS6:MGS14 MQO6:MQO14 NAK6:NAK14 NKG6:NKG14 NUC6:NUC14 ODY6:ODY14 ONU6:ONU14 OXQ6:OXQ14 PHM6:PHM14 PRI6:PRI14 QBE6:QBE14 QLA6:QLA14 QUW6:QUW14 RES6:RES14 ROO6:ROO14 RYK6:RYK14 SIG6:SIG14 SSC6:SSC14 TBY6:TBY14 TLU6:TLU14 TVQ6:TVQ14 UFM6:UFM14 UPI6:UPI14 UZE6:UZE14 VJA6:VJA14 VSW6:VSW14 WCS6:WCS14 WMO6:WMO14 WWK6:WWK14 JW6:JW14 TS6:TS14 ADO6:ADO14 ANK6:ANK14 AXG6:AXG14 BHC6:BHC14 BQY6:BQY14 CAU6:CAU14 CKQ6:CKQ14 CUM6:CUM14 DEI6:DEI14 DOE6:DOE14 DYA6:DYA14 EHW6:EHW14 ERS6:ERS14 FBO6:FBO14 FLK6:FLK14 FVG6:FVG14 GFC6:GFC14 GOY6:GOY14 GYU6:GYU14 HIQ6:HIQ14 HSM6:HSM14 ICI6:ICI14 IME6:IME14 IWA6:IWA14 JFW6:JFW14 JPS6:JPS14 JZO6:JZO14 KJK6:KJK14 KTG6:KTG14 LDC6:LDC14 LMY6:LMY14 LWU6:LWU14 MGQ6:MGQ14 MQM6:MQM14 NAI6:NAI14 NKE6:NKE14 NUA6:NUA14 ODW6:ODW14 ONS6:ONS14 OXO6:OXO14 PHK6:PHK14 PRG6:PRG14 QBC6:QBC14 QKY6:QKY14 QUU6:QUU14 REQ6:REQ14 ROM6:ROM14 RYI6:RYI14 SIE6:SIE14 SSA6:SSA14 TBW6:TBW14 TLS6:TLS14 TVO6:TVO14 UFK6:UFK14 UPG6:UPG14 UZC6:UZC14 VIY6:VIY14 VSU6:VSU14 WCQ6:WCQ14 WMM6:WMM14 WWI6:WWI14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JT7 TP7 ADL7 ANH7 AXD7 BGZ7 BQV7 CAR7 CKN7 CUJ7 DEF7 DOB7 DXX7 EHT7 ERP7 FBL7 FLH7 FVD7 GEZ7 GOV7 GYR7 HIN7 HSJ7 ICF7 IMB7 IVX7 JFT7 JPP7 JZL7 KJH7 KTD7 LCZ7 LMV7 LWR7 MGN7 MQJ7 NAF7 NKB7 NTX7 ODT7 ONP7 OXL7 PHH7 PRD7 QAZ7 QKV7 QUR7 REN7 ROJ7 RYF7 SIB7 SRX7 TBT7 TLP7 TVL7 UFH7 UPD7 UYZ7 VIV7 VSR7 WCN7 WMJ7 WWF7 JS6:JS11 TO6:TO11 ADK6:ADK11 ANG6:ANG11 AXC6:AXC11 BGY6:BGY11 BQU6:BQU11 CAQ6:CAQ11 CKM6:CKM11 CUI6:CUI11 DEE6:DEE11 DOA6:DOA11 DXW6:DXW11 EHS6:EHS11 ERO6:ERO11 FBK6:FBK11 FLG6:FLG11 FVC6:FVC11 GEY6:GEY11 GOU6:GOU11 GYQ6:GYQ11 HIM6:HIM11 HSI6:HSI11 ICE6:ICE11 IMA6:IMA11 IVW6:IVW11 JFS6:JFS11 JPO6:JPO11 JZK6:JZK11 KJG6:KJG11 KTC6:KTC11 LCY6:LCY11 LMU6:LMU11 LWQ6:LWQ11 MGM6:MGM11 MQI6:MQI11 NAE6:NAE11 NKA6:NKA11 NTW6:NTW11 ODS6:ODS11 ONO6:ONO11 OXK6:OXK11 PHG6:PHG11 PRC6:PRC11 QAY6:QAY11 QKU6:QKU11 QUQ6:QUQ11 REM6:REM11 ROI6:ROI11 RYE6:RYE11 SIA6:SIA11 SRW6:SRW11 TBS6:TBS11 TLO6:TLO11 TVK6:TVK11 UFG6:UFG11 UPC6:UPC11 UYY6:UYY11 VIU6:VIU11 VSQ6:VSQ11 WCM6:WCM11 WMI6:WMI11 WWE6:WWE11 JQ6:JQ11 TM6:TM11 ADI6:ADI11 ANE6:ANE11 AXA6:AXA11 BGW6:BGW11 BQS6:BQS11 CAO6:CAO11 CKK6:CKK11 CUG6:CUG11 DEC6:DEC11 DNY6:DNY11 DXU6:DXU11 EHQ6:EHQ11 ERM6:ERM11 FBI6:FBI11 FLE6:FLE11 FVA6:FVA11 GEW6:GEW11 GOS6:GOS11 GYO6:GYO11 HIK6:HIK11 HSG6:HSG11 ICC6:ICC11 ILY6:ILY11 IVU6:IVU11 JFQ6:JFQ11 JPM6:JPM11 JZI6:JZI11 KJE6:KJE11 KTA6:KTA11 LCW6:LCW11 LMS6:LMS11 LWO6:LWO11 MGK6:MGK11 MQG6:MQG11 NAC6:NAC11 NJY6:NJY11 NTU6:NTU11 ODQ6:ODQ11 ONM6:ONM11 OXI6:OXI11 PHE6:PHE11 PRA6:PRA11 QAW6:QAW11 QKS6:QKS11 QUO6:QUO11 REK6:REK11 ROG6:ROG11 RYC6:RYC11 SHY6:SHY11 SRU6:SRU11 TBQ6:TBQ11 TLM6:TLM11 TVI6:TVI11 UFE6:UFE11 UPA6:UPA11 UYW6:UYW11 VIS6:VIS11 VSO6:VSO11 WCK6:WCK11 WMG6:WMG11 WWC6:WWC11 JZ10 TV10 ADR10 ANN10 AXJ10 BHF10 BRB10 CAX10 CKT10 CUP10 DEL10 DOH10 DYD10 EHZ10 ERV10 FBR10 FLN10 FVJ10 GFF10 GPB10 GYX10 HIT10 HSP10 ICL10 IMH10 IWD10 JFZ10 JPV10 JZR10 KJN10 KTJ10 LDF10 LNB10 LWX10 MGT10 MQP10 NAL10 NKH10 NUD10 ODZ10 ONV10 OXR10 PHN10 PRJ10 QBF10 QLB10 QUX10 RET10 ROP10 RYL10 SIH10 SSD10 TBZ10 TLV10 TVR10 UFN10 UPJ10 UZF10 VJB10 VSX10 WCT10 WMP10 WWL10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JZ7 TV7 ADR7 ANN7 AXJ7 BHF7 BRB7 CAX7 CKT7 CUP7 DEL7 DOH7 DYD7 EHZ7 ERV7 FBR7 FLN7 FVJ7 GFF7 GPB7 GYX7 HIT7 HSP7 ICL7 IMH7 IWD7 JFZ7 JPV7 JZR7 KJN7 KTJ7 LDF7 LNB7 LWX7 MGT7 MQP7 NAL7 NKH7 NUD7 ODZ7 ONV7 OXR7 PHN7 PRJ7 QBF7 QLB7 QUX7 RET7 ROP7 RYL7 SIH7 SSD7 TBZ7 TLV7 TVR7 UFN7 UPJ7 UZF7 VJB7 VSX7 WCT7 WMP7 WWL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M6:JM8 TI6:TI8 ADE6:ADE8 ANA6:ANA8 AWW6:AWW8 BGS6:BGS8 BQO6:BQO8 CAK6:CAK8 CKG6:CKG8 CUC6:CUC8 DDY6:DDY8 DNU6:DNU8 DXQ6:DXQ8 EHM6:EHM8 ERI6:ERI8 FBE6:FBE8 FLA6:FLA8 FUW6:FUW8 GES6:GES8 GOO6:GOO8 GYK6:GYK8 HIG6:HIG8 HSC6:HSC8 IBY6:IBY8 ILU6:ILU8 IVQ6:IVQ8 JFM6:JFM8 JPI6:JPI8 JZE6:JZE8 KJA6:KJA8 KSW6:KSW8 LCS6:LCS8 LMO6:LMO8 LWK6:LWK8 MGG6:MGG8 MQC6:MQC8 MZY6:MZY8 NJU6:NJU8 NTQ6:NTQ8 ODM6:ODM8 ONI6:ONI8 OXE6:OXE8 PHA6:PHA8 PQW6:PQW8 QAS6:QAS8 QKO6:QKO8 QUK6:QUK8 REG6:REG8 ROC6:ROC8 RXY6:RXY8 SHU6:SHU8 SRQ6:SRQ8 TBM6:TBM8 TLI6:TLI8 TVE6:TVE8 UFA6:UFA8 UOW6:UOW8 UYS6:UYS8 VIO6:VIO8 VSK6:VSK8 WCG6:WCG8 WMC6:WMC8 WVY6:WVY8 JK6:JK8 TG6:TG8 ADC6:ADC8 AMY6:AMY8 AWU6:AWU8 BGQ6:BGQ8 BQM6:BQM8 CAI6:CAI8 CKE6:CKE8 CUA6:CUA8 DDW6:DDW8 DNS6:DNS8 DXO6:DXO8 EHK6:EHK8 ERG6:ERG8 FBC6:FBC8 FKY6:FKY8 FUU6:FUU8 GEQ6:GEQ8 GOM6:GOM8 GYI6:GYI8 HIE6:HIE8 HSA6:HSA8 IBW6:IBW8 ILS6:ILS8 IVO6:IVO8 JFK6:JFK8 JPG6:JPG8 JZC6:JZC8 KIY6:KIY8 KSU6:KSU8 LCQ6:LCQ8 LMM6:LMM8 LWI6:LWI8 MGE6:MGE8 MQA6:MQA8 MZW6:MZW8 NJS6:NJS8 NTO6:NTO8 ODK6:ODK8 ONG6:ONG8 OXC6:OXC8 PGY6:PGY8 PQU6:PQU8 QAQ6:QAQ8 QKM6:QKM8 QUI6:QUI8 REE6:REE8 ROA6:ROA8 RXW6:RXW8 SHS6:SHS8 SRO6:SRO8 TBK6:TBK8 TLG6:TLG8 TVC6:TVC8 UEY6:UEY8 UOU6:UOU8 UYQ6:UYQ8 VIM6:VIM8 VSI6:VSI8 WCE6:WCE8 WMA6:WMA8 WVW6:WVW8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JP7 TL7 ADH7 AND7 AWZ7 BGV7 BQR7 CAN7 CKJ7 CUF7 DEB7 DNX7 DXT7 EHP7 ERL7 FBH7 FLD7 FUZ7 GEV7 GOR7 GYN7 HIJ7 HSF7 ICB7 ILX7 IVT7 JFP7 JPL7 JZH7 KJD7 KSZ7 LCV7 LMR7 LWN7 MGJ7 MQF7 NAB7 NJX7 NTT7 ODP7 ONL7 OXH7 PHD7 PQZ7 QAV7 QKR7 QUN7 REJ7 ROF7 RYB7 SHX7 SRT7 TBP7 TLL7 TVH7 UFD7 UOZ7 UYV7 VIR7 VSN7 WCJ7 WMF7 WWB7 KJZ33 T25 Q30:Q32 KTV33 LDR33 LNN33 LXJ33 MHF33 MRB33 X25 NAX33 NKT33 NUP33 OEL33 OOH33 OYD33 PHZ33 PRV33 QBR33 QLN33 QVJ33 RFF33 RPB33 RYX33 SIT33 SSP33 TCL33 TMH33 TWD33 UFZ33 UPV33 UZR33 U24:U29 VJN33 VTJ33 H28 K27:K32 WDF33 L28 I27:I32 WNB33 H31 L31 WWX73 W24:W29 N31 N25 O24:O26 Q24:Q26 R25 R31 T28 X28 Q70:Q72 X65 U64:U69 H68 K67:K72 L68 I67:I72 H71 L71 T65 W64:W69 N71 N65 O64:O66 Q64:Q66 R65 R71 T68 X68 O70:O72 AP73 KL73 UH73 AED73 ANZ73 AXV73 BHR73 BRN73 CBJ73 CLF73 CVB73 DEX73 DOT73 DYP73 EIL73 ESH73 FCD73 FLZ73 FVV73 GFR73 GPN73 GZJ73 HJF73 HTB73 ICX73 IMT73 IWP73 JGL73 JQH73 KAD73 KJZ73 KTV73 LDR73 LNN73 LXJ73 MHF73 MRB73 NAX73 NKT73 NUP73 OEL73 OOH73 OYD73 PHZ73 PRV73 QBR73 QLN73 QVJ73 RFF73 RPB73 RYX73 SIT73 SSP73 TCL73 TMH73 TWD73 UFZ73 UPV73 UZR73 VJN73 VTJ73 WDF73 WNB73 O30:O32 WWX33 AP33 KL33 UH33 AED33 ANZ33 AXV33 BHR33 BRN33 CBJ33 CLF33 CVB33 DEX33 DOT33 DYP33 EIL33 ESH33 FCD33 FLZ33 FVV33 GFR33 GPN33 GZJ33 HJF33 HTB33 ICX33 IMT33 IWP33 JGL33 JQH33 KAD33 O12:O14 AD7 AA6:AA8 K15:K17 W9:W11 Z7 AA12:AA14 X10 T10 R13 AC12:AC14 K9:K11 R7 Q6:Q8 O6:O8 N7 N13 U9:U11 L16 I9:I11 W15:W17 Z13 H16 L10 H10 U15:U17 AD13 Q12:Q14 X16 T16 AC6:AC8 AO6:AO17 I15:I17 AP18 KL18 UH18 AED18 ANZ18 AXV18 BHR18 BRN18 CBJ18 CLF18 CVB18 DEX18 DOT18 DYP18 EIL18 ESH18 FCD18 FLZ18 FVV18 GFR18 GPN18 GZJ18 HJF18 HTB18 ICX18 IMT18 IWP18 JGL18 JQH18 KAD18 KJZ18 KTV18 LDR18 LNN18 LXJ18 MHF18 MRB18 NAX18 NKT18 NUP18 OEL18 OOH18 OYD18 PHZ18 PRV18 QBR18 QLN18 QVJ18 RFF18 RPB18 RYX18 SIT18 SSP18 TCL18 TMH18 TWD18 UFZ18 UPV18 UZR18 VJN18 VTJ18 WDF18 WNB18 WWX18"/>
    <dataValidation imeMode="on" allowBlank="1" showInputMessage="1" showErrorMessage="1" 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28 A25 G4 Y4 G22 M22 A71 A31 S4 M4 A68 A65 S22"/>
    <dataValidation allowBlank="1" showErrorMessage="1" sqref="AI64:AI72 AI24:AI32">
      <formula1>0</formula1>
      <formula2>0</formula2>
    </dataValidation>
  </dataValidations>
  <pageMargins left="0.7" right="0.7" top="0.75" bottom="0.75" header="0.3" footer="0.3"/>
  <pageSetup paperSize="9" scale="71"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O14" sqref="O14"/>
    </sheetView>
  </sheetViews>
  <sheetFormatPr defaultColWidth="9" defaultRowHeight="13.5" x14ac:dyDescent="0.4"/>
  <cols>
    <col min="1" max="1" width="5" style="10" customWidth="1"/>
    <col min="2" max="2" width="1.875" style="1" customWidth="1"/>
    <col min="3" max="9" width="9" style="1"/>
    <col min="10" max="10" width="8.375" style="1" customWidth="1"/>
    <col min="11" max="16384" width="9" style="1"/>
  </cols>
  <sheetData>
    <row r="1" spans="1:10" ht="22.5" customHeight="1" x14ac:dyDescent="0.4">
      <c r="A1" s="107" t="s">
        <v>72</v>
      </c>
      <c r="B1" s="107"/>
      <c r="C1" s="107"/>
      <c r="D1" s="107"/>
      <c r="E1" s="107"/>
      <c r="F1" s="107"/>
      <c r="G1" s="107"/>
      <c r="H1" s="107"/>
      <c r="I1" s="107"/>
      <c r="J1" s="107"/>
    </row>
    <row r="3" spans="1:10" ht="18.75" customHeight="1" x14ac:dyDescent="0.4">
      <c r="A3" s="10">
        <v>1</v>
      </c>
      <c r="B3" s="1" t="s">
        <v>26</v>
      </c>
    </row>
    <row r="4" spans="1:10" ht="18.75" customHeight="1" x14ac:dyDescent="0.4">
      <c r="C4" s="1" t="s">
        <v>73</v>
      </c>
    </row>
    <row r="5" spans="1:10" ht="18.75" customHeight="1" x14ac:dyDescent="0.4">
      <c r="C5" s="1" t="s">
        <v>74</v>
      </c>
    </row>
    <row r="6" spans="1:10" ht="18.75" customHeight="1" x14ac:dyDescent="0.4"/>
    <row r="7" spans="1:10" ht="18.75" customHeight="1" x14ac:dyDescent="0.4">
      <c r="A7" s="10">
        <v>2</v>
      </c>
      <c r="B7" s="1" t="s">
        <v>27</v>
      </c>
    </row>
    <row r="8" spans="1:10" ht="18.75" customHeight="1" x14ac:dyDescent="0.4">
      <c r="C8" s="1" t="s">
        <v>28</v>
      </c>
    </row>
    <row r="9" spans="1:10" ht="18.75" customHeight="1" x14ac:dyDescent="0.4">
      <c r="C9" s="1" t="s">
        <v>246</v>
      </c>
    </row>
    <row r="10" spans="1:10" ht="18.75" customHeight="1" x14ac:dyDescent="0.4">
      <c r="C10" s="1" t="s">
        <v>247</v>
      </c>
    </row>
    <row r="11" spans="1:10" ht="18.75" customHeight="1" x14ac:dyDescent="0.4">
      <c r="C11" s="1" t="s">
        <v>75</v>
      </c>
    </row>
    <row r="12" spans="1:10" ht="18.75" customHeight="1" x14ac:dyDescent="0.4">
      <c r="C12" s="1" t="s">
        <v>76</v>
      </c>
    </row>
    <row r="13" spans="1:10" ht="18.75" customHeight="1" x14ac:dyDescent="0.4">
      <c r="C13" s="1" t="s">
        <v>29</v>
      </c>
    </row>
    <row r="14" spans="1:10" ht="18.75" customHeight="1" x14ac:dyDescent="0.4">
      <c r="C14" s="1" t="s">
        <v>77</v>
      </c>
    </row>
    <row r="15" spans="1:10" ht="18.75" customHeight="1" x14ac:dyDescent="0.4">
      <c r="C15" s="1" t="s">
        <v>78</v>
      </c>
    </row>
    <row r="16" spans="1:10" ht="18.75" customHeight="1" x14ac:dyDescent="0.4">
      <c r="C16" s="1" t="s">
        <v>79</v>
      </c>
    </row>
    <row r="17" spans="1:8" ht="18.75" customHeight="1" x14ac:dyDescent="0.4">
      <c r="C17" s="1" t="s">
        <v>80</v>
      </c>
    </row>
    <row r="18" spans="1:8" ht="18.75" customHeight="1" x14ac:dyDescent="0.4"/>
    <row r="19" spans="1:8" ht="18.75" customHeight="1" x14ac:dyDescent="0.4">
      <c r="A19" s="10">
        <v>3</v>
      </c>
      <c r="B19" s="1" t="s">
        <v>30</v>
      </c>
    </row>
    <row r="20" spans="1:8" ht="18.75" customHeight="1" x14ac:dyDescent="0.4">
      <c r="C20" s="1" t="s">
        <v>31</v>
      </c>
    </row>
    <row r="21" spans="1:8" ht="18.75" customHeight="1" x14ac:dyDescent="0.4">
      <c r="C21" s="1" t="s">
        <v>32</v>
      </c>
    </row>
    <row r="22" spans="1:8" ht="18.75" customHeight="1" x14ac:dyDescent="0.4">
      <c r="C22" s="1" t="s">
        <v>33</v>
      </c>
    </row>
    <row r="23" spans="1:8" ht="18.75" customHeight="1" x14ac:dyDescent="0.4"/>
    <row r="24" spans="1:8" ht="18.75" customHeight="1" x14ac:dyDescent="0.4">
      <c r="A24" s="10">
        <v>4</v>
      </c>
      <c r="B24" s="1" t="s">
        <v>34</v>
      </c>
    </row>
    <row r="25" spans="1:8" ht="18.75" customHeight="1" x14ac:dyDescent="0.4">
      <c r="C25" s="1" t="s">
        <v>35</v>
      </c>
    </row>
    <row r="26" spans="1:8" ht="18.75" customHeight="1" x14ac:dyDescent="0.4">
      <c r="C26" s="1" t="s">
        <v>48</v>
      </c>
      <c r="H26" s="1" t="s">
        <v>36</v>
      </c>
    </row>
    <row r="27" spans="1:8" ht="18.75" customHeight="1" x14ac:dyDescent="0.4">
      <c r="C27" s="1" t="s">
        <v>49</v>
      </c>
      <c r="H27" s="1" t="s">
        <v>37</v>
      </c>
    </row>
    <row r="28" spans="1:8" ht="18.75" customHeight="1" x14ac:dyDescent="0.4"/>
    <row r="29" spans="1:8" ht="18.75" customHeight="1" x14ac:dyDescent="0.4">
      <c r="A29" s="10">
        <v>5</v>
      </c>
      <c r="B29" s="1" t="s">
        <v>38</v>
      </c>
    </row>
    <row r="30" spans="1:8" ht="18.75" customHeight="1" x14ac:dyDescent="0.4">
      <c r="C30" s="1" t="s">
        <v>39</v>
      </c>
    </row>
    <row r="31" spans="1:8" ht="18.75" customHeight="1" x14ac:dyDescent="0.4">
      <c r="C31" s="1" t="s">
        <v>40</v>
      </c>
    </row>
    <row r="32" spans="1:8" ht="18.75" customHeight="1" x14ac:dyDescent="0.4"/>
    <row r="33" spans="1:3" ht="18.75" customHeight="1" x14ac:dyDescent="0.4">
      <c r="A33" s="10">
        <v>6</v>
      </c>
      <c r="B33" s="1" t="s">
        <v>41</v>
      </c>
    </row>
    <row r="34" spans="1:3" ht="18.75" customHeight="1" x14ac:dyDescent="0.4">
      <c r="C34" s="1" t="s">
        <v>42</v>
      </c>
    </row>
    <row r="35" spans="1:3" ht="18.75" customHeight="1" x14ac:dyDescent="0.4">
      <c r="C35" s="1" t="s">
        <v>43</v>
      </c>
    </row>
    <row r="36" spans="1:3" ht="18.75" customHeight="1" x14ac:dyDescent="0.4"/>
    <row r="37" spans="1:3" ht="18.75" customHeight="1" x14ac:dyDescent="0.4"/>
    <row r="38" spans="1:3" ht="18.75" customHeight="1" x14ac:dyDescent="0.4"/>
    <row r="39" spans="1:3" ht="18.75" customHeight="1" x14ac:dyDescent="0.4"/>
  </sheetData>
  <mergeCells count="1">
    <mergeCell ref="A1:J1"/>
  </mergeCells>
  <phoneticPr fontId="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K29" sqref="K29"/>
    </sheetView>
  </sheetViews>
  <sheetFormatPr defaultColWidth="9" defaultRowHeight="13.5" x14ac:dyDescent="0.4"/>
  <cols>
    <col min="1" max="1" width="5" style="10" customWidth="1"/>
    <col min="2" max="2" width="1.875" style="1" customWidth="1"/>
    <col min="3" max="9" width="9" style="1"/>
    <col min="10" max="10" width="8.125" style="1" customWidth="1"/>
    <col min="11" max="16384" width="9" style="1"/>
  </cols>
  <sheetData>
    <row r="1" spans="1:10" ht="26.25" customHeight="1" x14ac:dyDescent="0.4">
      <c r="A1" s="262" t="s">
        <v>71</v>
      </c>
      <c r="B1" s="262"/>
      <c r="C1" s="262"/>
      <c r="D1" s="262"/>
      <c r="E1" s="262"/>
      <c r="F1" s="262"/>
      <c r="G1" s="262"/>
      <c r="H1" s="262"/>
      <c r="I1" s="262"/>
      <c r="J1" s="262"/>
    </row>
    <row r="2" spans="1:10" ht="18.75" customHeight="1" x14ac:dyDescent="0.4"/>
    <row r="3" spans="1:10" ht="18.75" customHeight="1" x14ac:dyDescent="0.4">
      <c r="A3" s="23">
        <v>1</v>
      </c>
      <c r="B3" s="1" t="s">
        <v>68</v>
      </c>
    </row>
    <row r="4" spans="1:10" ht="18.75" customHeight="1" x14ac:dyDescent="0.4">
      <c r="A4" s="23"/>
      <c r="B4" s="1" t="s">
        <v>69</v>
      </c>
    </row>
    <row r="5" spans="1:10" ht="18.75" customHeight="1" x14ac:dyDescent="0.4"/>
    <row r="6" spans="1:10" ht="18.75" customHeight="1" x14ac:dyDescent="0.4">
      <c r="A6" s="10">
        <v>2</v>
      </c>
      <c r="B6" s="1" t="s">
        <v>44</v>
      </c>
    </row>
    <row r="7" spans="1:10" ht="18.75" customHeight="1" x14ac:dyDescent="0.4">
      <c r="C7" s="1" t="s">
        <v>45</v>
      </c>
    </row>
    <row r="8" spans="1:10" ht="18.75" customHeight="1" x14ac:dyDescent="0.4">
      <c r="C8" s="1" t="s">
        <v>46</v>
      </c>
    </row>
    <row r="9" spans="1:10" ht="18.75" customHeight="1" x14ac:dyDescent="0.4">
      <c r="C9" s="1" t="s">
        <v>67</v>
      </c>
    </row>
    <row r="10" spans="1:10" ht="18.75" customHeight="1" x14ac:dyDescent="0.4">
      <c r="C10" s="1" t="s">
        <v>66</v>
      </c>
    </row>
    <row r="11" spans="1:10" ht="18.75" customHeight="1" x14ac:dyDescent="0.4">
      <c r="A11" s="10">
        <v>3</v>
      </c>
      <c r="B11" s="1" t="s">
        <v>47</v>
      </c>
    </row>
    <row r="12" spans="1:10" ht="18.75" customHeight="1" x14ac:dyDescent="0.4">
      <c r="C12" s="1" t="s">
        <v>50</v>
      </c>
    </row>
    <row r="13" spans="1:10" ht="18.75" customHeight="1" x14ac:dyDescent="0.4">
      <c r="C13" s="1" t="s">
        <v>65</v>
      </c>
    </row>
    <row r="14" spans="1:10" ht="18.75" customHeight="1" x14ac:dyDescent="0.4">
      <c r="C14" s="1" t="s">
        <v>51</v>
      </c>
    </row>
    <row r="15" spans="1:10" ht="18.75" customHeight="1" x14ac:dyDescent="0.4">
      <c r="C15" s="1" t="s">
        <v>52</v>
      </c>
    </row>
    <row r="16" spans="1:10" ht="18.75" customHeight="1" x14ac:dyDescent="0.4">
      <c r="C16" s="1" t="s">
        <v>53</v>
      </c>
    </row>
    <row r="17" spans="1:10" ht="18.75" customHeight="1" x14ac:dyDescent="0.4">
      <c r="C17" s="1" t="s">
        <v>63</v>
      </c>
    </row>
    <row r="18" spans="1:10" ht="18.75" customHeight="1" x14ac:dyDescent="0.4">
      <c r="C18" s="1" t="s">
        <v>64</v>
      </c>
    </row>
    <row r="19" spans="1:10" ht="18.75" customHeight="1" x14ac:dyDescent="0.4"/>
    <row r="20" spans="1:10" ht="18.75" customHeight="1" x14ac:dyDescent="0.4">
      <c r="A20" s="10">
        <v>4</v>
      </c>
      <c r="B20" s="1" t="s">
        <v>54</v>
      </c>
    </row>
    <row r="21" spans="1:10" ht="18.75" customHeight="1" x14ac:dyDescent="0.4">
      <c r="B21" s="1" t="s">
        <v>55</v>
      </c>
    </row>
    <row r="22" spans="1:10" ht="18.75" customHeight="1" x14ac:dyDescent="0.4"/>
    <row r="23" spans="1:10" ht="18.75" customHeight="1" x14ac:dyDescent="0.4"/>
    <row r="24" spans="1:10" ht="18.75" customHeight="1" x14ac:dyDescent="0.4"/>
    <row r="25" spans="1:10" ht="26.25" customHeight="1" x14ac:dyDescent="0.4">
      <c r="A25" s="262" t="s">
        <v>70</v>
      </c>
      <c r="B25" s="262"/>
      <c r="C25" s="262"/>
      <c r="D25" s="262"/>
      <c r="E25" s="262"/>
      <c r="F25" s="262"/>
      <c r="G25" s="262"/>
      <c r="H25" s="262"/>
      <c r="I25" s="262"/>
      <c r="J25" s="262"/>
    </row>
    <row r="26" spans="1:10" ht="18.75" customHeight="1" x14ac:dyDescent="0.4">
      <c r="A26" s="12"/>
      <c r="B26" s="12"/>
      <c r="C26" s="12"/>
      <c r="D26" s="12"/>
      <c r="E26" s="12"/>
      <c r="F26" s="12"/>
      <c r="G26" s="12"/>
      <c r="H26" s="12"/>
      <c r="I26" s="12"/>
      <c r="J26" s="12"/>
    </row>
    <row r="27" spans="1:10" ht="18.75" customHeight="1" x14ac:dyDescent="0.4">
      <c r="A27" s="10">
        <v>1</v>
      </c>
      <c r="B27" s="1" t="s">
        <v>56</v>
      </c>
    </row>
    <row r="28" spans="1:10" ht="18.75" customHeight="1" x14ac:dyDescent="0.4">
      <c r="A28" s="10">
        <v>2</v>
      </c>
      <c r="B28" s="1" t="s">
        <v>57</v>
      </c>
    </row>
    <row r="29" spans="1:10" ht="18.75" customHeight="1" x14ac:dyDescent="0.4">
      <c r="A29" s="10">
        <v>3</v>
      </c>
      <c r="B29" s="1" t="s">
        <v>58</v>
      </c>
    </row>
    <row r="30" spans="1:10" ht="18.75" customHeight="1" x14ac:dyDescent="0.4">
      <c r="A30" s="10">
        <v>4</v>
      </c>
      <c r="B30" s="1" t="s">
        <v>59</v>
      </c>
    </row>
    <row r="31" spans="1:10" ht="18.75" customHeight="1" x14ac:dyDescent="0.4">
      <c r="A31" s="10">
        <v>5</v>
      </c>
      <c r="B31" s="1" t="s">
        <v>60</v>
      </c>
    </row>
    <row r="32" spans="1:10" ht="18.75" customHeight="1" x14ac:dyDescent="0.4">
      <c r="A32" s="10">
        <v>6</v>
      </c>
      <c r="B32" s="1" t="s">
        <v>61</v>
      </c>
    </row>
    <row r="33" spans="1:2" ht="18.75" customHeight="1" x14ac:dyDescent="0.4">
      <c r="A33" s="10">
        <v>7</v>
      </c>
      <c r="B33" s="1" t="s">
        <v>62</v>
      </c>
    </row>
  </sheetData>
  <mergeCells count="2">
    <mergeCell ref="A25:J25"/>
    <mergeCell ref="A1:J1"/>
  </mergeCells>
  <phoneticPr fontId="1"/>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5" workbookViewId="0">
      <selection activeCell="G8" sqref="G8"/>
    </sheetView>
  </sheetViews>
  <sheetFormatPr defaultColWidth="9" defaultRowHeight="14.25" x14ac:dyDescent="0.4"/>
  <cols>
    <col min="1" max="1" width="23.75" style="27" customWidth="1"/>
    <col min="2" max="2" width="15" style="27" customWidth="1"/>
    <col min="3" max="3" width="23.75" style="27" customWidth="1"/>
    <col min="4" max="4" width="15" style="27" customWidth="1"/>
    <col min="5" max="16384" width="9" style="27"/>
  </cols>
  <sheetData>
    <row r="1" spans="1:4" ht="24.75" customHeight="1" x14ac:dyDescent="0.4">
      <c r="A1" s="262" t="s">
        <v>260</v>
      </c>
      <c r="B1" s="262"/>
      <c r="C1" s="262"/>
      <c r="D1" s="262"/>
    </row>
    <row r="2" spans="1:4" ht="30" customHeight="1" x14ac:dyDescent="0.4">
      <c r="A2" s="12" t="s">
        <v>252</v>
      </c>
    </row>
    <row r="3" spans="1:4" ht="19.5" customHeight="1" x14ac:dyDescent="0.4">
      <c r="A3" s="28" t="s">
        <v>261</v>
      </c>
      <c r="B3" s="28" t="s">
        <v>262</v>
      </c>
      <c r="C3" s="28" t="s">
        <v>261</v>
      </c>
      <c r="D3" s="28" t="s">
        <v>262</v>
      </c>
    </row>
    <row r="4" spans="1:4" ht="19.5" customHeight="1" x14ac:dyDescent="0.4">
      <c r="A4" s="28" t="s">
        <v>263</v>
      </c>
      <c r="B4" s="28" t="s">
        <v>264</v>
      </c>
      <c r="C4" s="28" t="s">
        <v>265</v>
      </c>
      <c r="D4" s="28" t="s">
        <v>266</v>
      </c>
    </row>
    <row r="5" spans="1:4" ht="19.5" customHeight="1" x14ac:dyDescent="0.4">
      <c r="A5" s="28" t="s">
        <v>267</v>
      </c>
      <c r="B5" s="28" t="s">
        <v>268</v>
      </c>
      <c r="C5" s="28" t="s">
        <v>269</v>
      </c>
      <c r="D5" s="28" t="s">
        <v>270</v>
      </c>
    </row>
    <row r="6" spans="1:4" ht="19.5" customHeight="1" x14ac:dyDescent="0.4">
      <c r="A6" s="28" t="s">
        <v>271</v>
      </c>
      <c r="B6" s="28" t="s">
        <v>272</v>
      </c>
      <c r="C6" s="28" t="s">
        <v>253</v>
      </c>
      <c r="D6" s="28" t="s">
        <v>273</v>
      </c>
    </row>
    <row r="7" spans="1:4" ht="19.5" customHeight="1" x14ac:dyDescent="0.4">
      <c r="A7" s="28" t="s">
        <v>274</v>
      </c>
      <c r="B7" s="28" t="s">
        <v>275</v>
      </c>
      <c r="C7" s="28"/>
      <c r="D7" s="28"/>
    </row>
    <row r="8" spans="1:4" ht="19.5" customHeight="1" x14ac:dyDescent="0.4"/>
    <row r="9" spans="1:4" ht="30" customHeight="1" x14ac:dyDescent="0.4">
      <c r="A9" s="12" t="s">
        <v>254</v>
      </c>
    </row>
    <row r="10" spans="1:4" ht="19.5" customHeight="1" x14ac:dyDescent="0.4">
      <c r="A10" s="28" t="s">
        <v>261</v>
      </c>
      <c r="B10" s="28" t="s">
        <v>262</v>
      </c>
      <c r="C10" s="28" t="s">
        <v>261</v>
      </c>
      <c r="D10" s="28" t="s">
        <v>262</v>
      </c>
    </row>
    <row r="11" spans="1:4" ht="19.5" customHeight="1" x14ac:dyDescent="0.4">
      <c r="A11" s="28" t="s">
        <v>276</v>
      </c>
      <c r="B11" s="28" t="s">
        <v>264</v>
      </c>
      <c r="C11" s="28" t="s">
        <v>277</v>
      </c>
      <c r="D11" s="28" t="s">
        <v>266</v>
      </c>
    </row>
    <row r="12" spans="1:4" ht="19.5" customHeight="1" x14ac:dyDescent="0.4">
      <c r="A12" s="28" t="s">
        <v>278</v>
      </c>
      <c r="B12" s="28" t="s">
        <v>268</v>
      </c>
      <c r="C12" s="28" t="s">
        <v>279</v>
      </c>
      <c r="D12" s="28" t="s">
        <v>270</v>
      </c>
    </row>
    <row r="13" spans="1:4" ht="19.5" customHeight="1" x14ac:dyDescent="0.4">
      <c r="A13" s="28" t="s">
        <v>280</v>
      </c>
      <c r="B13" s="28" t="s">
        <v>272</v>
      </c>
      <c r="C13" s="28" t="s">
        <v>281</v>
      </c>
      <c r="D13" s="28" t="s">
        <v>273</v>
      </c>
    </row>
    <row r="14" spans="1:4" ht="19.5" customHeight="1" x14ac:dyDescent="0.4">
      <c r="A14" s="28" t="s">
        <v>282</v>
      </c>
      <c r="B14" s="28" t="s">
        <v>275</v>
      </c>
      <c r="C14" s="28"/>
      <c r="D14" s="28"/>
    </row>
    <row r="15" spans="1:4" ht="19.5" customHeight="1" x14ac:dyDescent="0.4"/>
    <row r="16" spans="1:4" ht="30" customHeight="1" x14ac:dyDescent="0.4">
      <c r="A16" s="12" t="s">
        <v>255</v>
      </c>
    </row>
    <row r="17" spans="1:4" ht="19.5" customHeight="1" x14ac:dyDescent="0.4">
      <c r="A17" s="28" t="s">
        <v>261</v>
      </c>
      <c r="B17" s="28" t="s">
        <v>262</v>
      </c>
      <c r="C17" s="28" t="s">
        <v>261</v>
      </c>
      <c r="D17" s="28" t="s">
        <v>262</v>
      </c>
    </row>
    <row r="18" spans="1:4" ht="19.5" customHeight="1" x14ac:dyDescent="0.4">
      <c r="A18" s="28" t="s">
        <v>283</v>
      </c>
      <c r="B18" s="28" t="s">
        <v>264</v>
      </c>
      <c r="C18" s="28" t="s">
        <v>284</v>
      </c>
      <c r="D18" s="28" t="s">
        <v>285</v>
      </c>
    </row>
    <row r="19" spans="1:4" ht="19.5" customHeight="1" x14ac:dyDescent="0.4">
      <c r="A19" s="28" t="s">
        <v>286</v>
      </c>
      <c r="B19" s="28" t="s">
        <v>268</v>
      </c>
      <c r="C19" s="28" t="s">
        <v>287</v>
      </c>
      <c r="D19" s="28" t="s">
        <v>266</v>
      </c>
    </row>
    <row r="20" spans="1:4" ht="19.5" customHeight="1" x14ac:dyDescent="0.4">
      <c r="A20" s="28" t="s">
        <v>288</v>
      </c>
      <c r="B20" s="28" t="s">
        <v>272</v>
      </c>
      <c r="C20" s="28" t="s">
        <v>289</v>
      </c>
      <c r="D20" s="28" t="s">
        <v>270</v>
      </c>
    </row>
    <row r="21" spans="1:4" ht="19.5" customHeight="1" x14ac:dyDescent="0.4">
      <c r="A21" s="28" t="s">
        <v>290</v>
      </c>
      <c r="B21" s="28" t="s">
        <v>275</v>
      </c>
      <c r="C21" s="28" t="s">
        <v>256</v>
      </c>
      <c r="D21" s="28" t="s">
        <v>273</v>
      </c>
    </row>
    <row r="22" spans="1:4" ht="19.5" customHeight="1" x14ac:dyDescent="0.4"/>
    <row r="23" spans="1:4" ht="30" customHeight="1" x14ac:dyDescent="0.4">
      <c r="A23" s="12" t="s">
        <v>257</v>
      </c>
    </row>
    <row r="24" spans="1:4" ht="19.5" customHeight="1" x14ac:dyDescent="0.4">
      <c r="A24" s="28" t="s">
        <v>261</v>
      </c>
      <c r="B24" s="28" t="s">
        <v>262</v>
      </c>
      <c r="C24" s="28" t="s">
        <v>261</v>
      </c>
      <c r="D24" s="28" t="s">
        <v>262</v>
      </c>
    </row>
    <row r="25" spans="1:4" ht="19.5" customHeight="1" x14ac:dyDescent="0.4">
      <c r="A25" s="28" t="s">
        <v>263</v>
      </c>
      <c r="B25" s="28" t="s">
        <v>264</v>
      </c>
      <c r="C25" s="28" t="s">
        <v>291</v>
      </c>
      <c r="D25" s="28" t="s">
        <v>285</v>
      </c>
    </row>
    <row r="26" spans="1:4" ht="19.5" customHeight="1" x14ac:dyDescent="0.4">
      <c r="A26" s="28" t="s">
        <v>292</v>
      </c>
      <c r="B26" s="28" t="s">
        <v>268</v>
      </c>
      <c r="C26" s="28" t="s">
        <v>293</v>
      </c>
      <c r="D26" s="28" t="s">
        <v>266</v>
      </c>
    </row>
    <row r="27" spans="1:4" ht="19.5" customHeight="1" x14ac:dyDescent="0.4">
      <c r="A27" s="28" t="s">
        <v>294</v>
      </c>
      <c r="B27" s="28" t="s">
        <v>272</v>
      </c>
      <c r="C27" s="28" t="s">
        <v>295</v>
      </c>
      <c r="D27" s="28" t="s">
        <v>270</v>
      </c>
    </row>
    <row r="28" spans="1:4" ht="19.5" customHeight="1" x14ac:dyDescent="0.4">
      <c r="A28" s="28" t="s">
        <v>290</v>
      </c>
      <c r="B28" s="28" t="s">
        <v>275</v>
      </c>
      <c r="C28" s="28" t="s">
        <v>281</v>
      </c>
      <c r="D28" s="28" t="s">
        <v>273</v>
      </c>
    </row>
    <row r="29" spans="1:4" ht="19.5" customHeight="1" x14ac:dyDescent="0.4"/>
    <row r="30" spans="1:4" ht="30" customHeight="1" x14ac:dyDescent="0.4">
      <c r="A30" s="12" t="s">
        <v>258</v>
      </c>
    </row>
    <row r="31" spans="1:4" ht="19.5" customHeight="1" x14ac:dyDescent="0.4">
      <c r="A31" s="28" t="s">
        <v>261</v>
      </c>
      <c r="B31" s="28" t="s">
        <v>262</v>
      </c>
      <c r="C31" s="28" t="s">
        <v>261</v>
      </c>
      <c r="D31" s="28" t="s">
        <v>262</v>
      </c>
    </row>
    <row r="32" spans="1:4" ht="19.5" customHeight="1" x14ac:dyDescent="0.4">
      <c r="A32" s="28" t="s">
        <v>296</v>
      </c>
      <c r="B32" s="28" t="s">
        <v>264</v>
      </c>
      <c r="C32" s="28" t="s">
        <v>297</v>
      </c>
      <c r="D32" s="28" t="s">
        <v>285</v>
      </c>
    </row>
    <row r="33" spans="1:4" ht="19.5" customHeight="1" x14ac:dyDescent="0.4">
      <c r="A33" s="28" t="s">
        <v>298</v>
      </c>
      <c r="B33" s="28" t="s">
        <v>268</v>
      </c>
      <c r="C33" s="28" t="s">
        <v>299</v>
      </c>
      <c r="D33" s="28" t="s">
        <v>266</v>
      </c>
    </row>
    <row r="34" spans="1:4" ht="19.5" customHeight="1" x14ac:dyDescent="0.4">
      <c r="A34" s="28" t="s">
        <v>300</v>
      </c>
      <c r="B34" s="28" t="s">
        <v>272</v>
      </c>
      <c r="C34" s="28" t="s">
        <v>301</v>
      </c>
      <c r="D34" s="28" t="s">
        <v>270</v>
      </c>
    </row>
    <row r="35" spans="1:4" ht="19.5" customHeight="1" x14ac:dyDescent="0.4">
      <c r="A35" s="28" t="s">
        <v>282</v>
      </c>
      <c r="B35" s="28" t="s">
        <v>275</v>
      </c>
      <c r="C35" s="28" t="s">
        <v>259</v>
      </c>
      <c r="D35" s="28" t="s">
        <v>273</v>
      </c>
    </row>
  </sheetData>
  <mergeCells count="1">
    <mergeCell ref="A1:D1"/>
  </mergeCells>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ゴールド</vt:lpstr>
      <vt:lpstr>レディース</vt:lpstr>
      <vt:lpstr>フリー</vt:lpstr>
      <vt:lpstr>シルバー</vt:lpstr>
      <vt:lpstr>ブロンズ</vt:lpstr>
      <vt:lpstr>競技上の確認</vt:lpstr>
      <vt:lpstr>審判の確認・会場使用</vt:lpstr>
      <vt:lpstr>チーム一覧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宏和 嶋田</dc:creator>
  <cp:lastModifiedBy>sugita</cp:lastModifiedBy>
  <cp:lastPrinted>2024-01-22T06:37:10Z</cp:lastPrinted>
  <dcterms:created xsi:type="dcterms:W3CDTF">2024-01-13T12:47:08Z</dcterms:created>
  <dcterms:modified xsi:type="dcterms:W3CDTF">2024-01-29T04:18:01Z</dcterms:modified>
</cp:coreProperties>
</file>